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2 - Rooseveltova 617-28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'02 - Rooseveltova 617-28,...'!$C$160:$K$482</definedName>
    <definedName name="_xlnm.Print_Area" localSheetId="1">'02 - Rooseveltova 617-28,...'!$C$4:$J$76,'02 - Rooseveltova 617-28,...'!$C$82:$J$140,'02 - Rooseveltova 617-28,...'!$C$146:$K$482</definedName>
    <definedName name="_xlnm.Print_Titles" localSheetId="1">'02 - Rooseveltova 617-28,...'!$160:$160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82"/>
  <c r="BH482"/>
  <c r="BG482"/>
  <c r="BE482"/>
  <c r="T482"/>
  <c r="T481"/>
  <c r="R482"/>
  <c r="R481"/>
  <c r="P482"/>
  <c r="P481"/>
  <c r="BI480"/>
  <c r="BH480"/>
  <c r="BG480"/>
  <c r="BE480"/>
  <c r="T480"/>
  <c r="T479"/>
  <c r="T478"/>
  <c r="R480"/>
  <c r="R479"/>
  <c r="R478"/>
  <c r="P480"/>
  <c r="P479"/>
  <c r="P478"/>
  <c r="BI477"/>
  <c r="BH477"/>
  <c r="BG477"/>
  <c r="BE477"/>
  <c r="T477"/>
  <c r="R477"/>
  <c r="P477"/>
  <c r="BI476"/>
  <c r="BH476"/>
  <c r="BG476"/>
  <c r="BE476"/>
  <c r="T476"/>
  <c r="R476"/>
  <c r="P476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3"/>
  <c r="BH463"/>
  <c r="BG463"/>
  <c r="BE463"/>
  <c r="T463"/>
  <c r="R463"/>
  <c r="P463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8"/>
  <c r="BH458"/>
  <c r="BG458"/>
  <c r="BE458"/>
  <c r="T458"/>
  <c r="R458"/>
  <c r="P458"/>
  <c r="BI457"/>
  <c r="BH457"/>
  <c r="BG457"/>
  <c r="BE457"/>
  <c r="T457"/>
  <c r="R457"/>
  <c r="P457"/>
  <c r="BI456"/>
  <c r="BH456"/>
  <c r="BG456"/>
  <c r="BE456"/>
  <c r="T456"/>
  <c r="R456"/>
  <c r="P456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8"/>
  <c r="BH438"/>
  <c r="BG438"/>
  <c r="BE438"/>
  <c r="T438"/>
  <c r="R438"/>
  <c r="P438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5"/>
  <c r="BH425"/>
  <c r="BG425"/>
  <c r="BE425"/>
  <c r="T425"/>
  <c r="R425"/>
  <c r="P425"/>
  <c r="BI424"/>
  <c r="BH424"/>
  <c r="BG424"/>
  <c r="BE424"/>
  <c r="T424"/>
  <c r="R424"/>
  <c r="P424"/>
  <c r="BI423"/>
  <c r="BH423"/>
  <c r="BG423"/>
  <c r="BE423"/>
  <c r="T423"/>
  <c r="R423"/>
  <c r="P423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4"/>
  <c r="BH414"/>
  <c r="BG414"/>
  <c r="BE414"/>
  <c r="T414"/>
  <c r="R414"/>
  <c r="P414"/>
  <c r="BI413"/>
  <c r="BH413"/>
  <c r="BG413"/>
  <c r="BE413"/>
  <c r="T413"/>
  <c r="R413"/>
  <c r="P413"/>
  <c r="BI412"/>
  <c r="BH412"/>
  <c r="BG412"/>
  <c r="BE412"/>
  <c r="T412"/>
  <c r="R412"/>
  <c r="P412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0"/>
  <c r="BH400"/>
  <c r="BG400"/>
  <c r="BE400"/>
  <c r="T400"/>
  <c r="R400"/>
  <c r="P400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5"/>
  <c r="BH395"/>
  <c r="BG395"/>
  <c r="BE395"/>
  <c r="T395"/>
  <c r="R395"/>
  <c r="P395"/>
  <c r="BI394"/>
  <c r="BH394"/>
  <c r="BG394"/>
  <c r="BE394"/>
  <c r="T394"/>
  <c r="R394"/>
  <c r="P394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2"/>
  <c r="BH372"/>
  <c r="BG372"/>
  <c r="BE372"/>
  <c r="T372"/>
  <c r="T371"/>
  <c r="R372"/>
  <c r="R371"/>
  <c r="P372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5"/>
  <c r="BH305"/>
  <c r="BG305"/>
  <c r="BE305"/>
  <c r="T305"/>
  <c r="R305"/>
  <c r="P305"/>
  <c r="BI303"/>
  <c r="BH303"/>
  <c r="BG303"/>
  <c r="BE303"/>
  <c r="T303"/>
  <c r="R303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5"/>
  <c r="BH295"/>
  <c r="BG295"/>
  <c r="BE295"/>
  <c r="T295"/>
  <c r="R295"/>
  <c r="P295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2"/>
  <c r="BH272"/>
  <c r="BG272"/>
  <c r="BE272"/>
  <c r="T272"/>
  <c r="R272"/>
  <c r="P272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3"/>
  <c r="BH263"/>
  <c r="BG263"/>
  <c r="BE263"/>
  <c r="T263"/>
  <c r="R263"/>
  <c r="P263"/>
  <c r="BI262"/>
  <c r="BH262"/>
  <c r="BG262"/>
  <c r="BE262"/>
  <c r="T262"/>
  <c r="R262"/>
  <c r="P262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1"/>
  <c r="BH251"/>
  <c r="BG251"/>
  <c r="BE251"/>
  <c r="T251"/>
  <c r="R251"/>
  <c r="P251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T208"/>
  <c r="R209"/>
  <c r="R208"/>
  <c r="P209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J158"/>
  <c r="F157"/>
  <c r="F155"/>
  <c r="E153"/>
  <c r="BI138"/>
  <c r="BH138"/>
  <c r="BG138"/>
  <c r="BE138"/>
  <c r="BI137"/>
  <c r="BH137"/>
  <c r="BG137"/>
  <c r="BF137"/>
  <c r="BE137"/>
  <c r="BI136"/>
  <c r="BH136"/>
  <c r="BG136"/>
  <c r="BF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J94"/>
  <c r="F93"/>
  <c r="F91"/>
  <c r="E89"/>
  <c r="J23"/>
  <c r="E23"/>
  <c r="J157"/>
  <c r="J22"/>
  <c r="J20"/>
  <c r="E20"/>
  <c r="F158"/>
  <c r="J19"/>
  <c r="J14"/>
  <c r="J155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482"/>
  <c r="BK477"/>
  <c r="BK472"/>
  <c r="BK471"/>
  <c r="BK470"/>
  <c r="BK468"/>
  <c r="J467"/>
  <c r="BK464"/>
  <c r="BK460"/>
  <c r="BK456"/>
  <c r="BK449"/>
  <c r="BK446"/>
  <c r="BK444"/>
  <c r="BK442"/>
  <c r="BK437"/>
  <c r="BK431"/>
  <c r="J428"/>
  <c r="BK427"/>
  <c r="J423"/>
  <c r="J419"/>
  <c r="BK414"/>
  <c r="J412"/>
  <c r="J411"/>
  <c r="J404"/>
  <c r="BK400"/>
  <c r="BK395"/>
  <c r="BK394"/>
  <c r="BK386"/>
  <c r="J384"/>
  <c r="BK369"/>
  <c r="J367"/>
  <c r="J360"/>
  <c r="BK353"/>
  <c r="BK349"/>
  <c r="BK346"/>
  <c r="J344"/>
  <c r="BK343"/>
  <c r="J339"/>
  <c r="J338"/>
  <c r="BK337"/>
  <c r="BK333"/>
  <c r="BK319"/>
  <c r="BK310"/>
  <c r="J302"/>
  <c r="J291"/>
  <c r="BK284"/>
  <c r="J277"/>
  <c r="J262"/>
  <c r="BK260"/>
  <c r="J259"/>
  <c r="BK253"/>
  <c r="J249"/>
  <c r="BK248"/>
  <c r="BK243"/>
  <c r="J242"/>
  <c r="BK234"/>
  <c r="J228"/>
  <c r="BK185"/>
  <c r="J480"/>
  <c r="J477"/>
  <c r="BK474"/>
  <c r="J473"/>
  <c r="J466"/>
  <c r="BK462"/>
  <c r="BK461"/>
  <c r="J458"/>
  <c r="J457"/>
  <c r="J456"/>
  <c r="J454"/>
  <c r="BK453"/>
  <c r="J449"/>
  <c r="BK443"/>
  <c r="BK436"/>
  <c r="BK430"/>
  <c r="BK429"/>
  <c r="BK423"/>
  <c r="BK419"/>
  <c r="J409"/>
  <c r="J407"/>
  <c r="BK403"/>
  <c r="BK398"/>
  <c r="BK397"/>
  <c r="BK393"/>
  <c r="BK391"/>
  <c r="BK387"/>
  <c r="J386"/>
  <c r="J385"/>
  <c r="J383"/>
  <c r="J377"/>
  <c r="J376"/>
  <c r="BK375"/>
  <c r="J374"/>
  <c r="BK370"/>
  <c r="J366"/>
  <c r="J364"/>
  <c r="J359"/>
  <c r="J352"/>
  <c r="J349"/>
  <c r="BK344"/>
  <c r="J342"/>
  <c r="BK340"/>
  <c r="BK338"/>
  <c r="J331"/>
  <c r="J326"/>
  <c r="J319"/>
  <c r="BK318"/>
  <c r="BK315"/>
  <c r="BK312"/>
  <c r="J311"/>
  <c r="J309"/>
  <c r="J303"/>
  <c r="BK302"/>
  <c r="BK301"/>
  <c r="BK292"/>
  <c r="BK290"/>
  <c r="J288"/>
  <c r="J282"/>
  <c r="J270"/>
  <c r="J267"/>
  <c r="BK265"/>
  <c r="BK262"/>
  <c r="BK259"/>
  <c r="BK258"/>
  <c r="BK256"/>
  <c r="J255"/>
  <c r="J254"/>
  <c r="BK252"/>
  <c r="BK251"/>
  <c r="BK236"/>
  <c r="J230"/>
  <c r="J216"/>
  <c r="BK215"/>
  <c r="J213"/>
  <c r="BK205"/>
  <c r="J204"/>
  <c r="BK200"/>
  <c r="J198"/>
  <c r="J196"/>
  <c r="J195"/>
  <c r="J193"/>
  <c r="J189"/>
  <c r="J185"/>
  <c r="J180"/>
  <c r="J179"/>
  <c r="J178"/>
  <c r="BK173"/>
  <c r="BK172"/>
  <c r="BK166"/>
  <c r="BK482"/>
  <c r="BK480"/>
  <c r="J476"/>
  <c r="J474"/>
  <c r="J472"/>
  <c r="J470"/>
  <c r="BK469"/>
  <c r="J468"/>
  <c r="J464"/>
  <c r="J463"/>
  <c r="J460"/>
  <c r="BK457"/>
  <c r="J455"/>
  <c r="J451"/>
  <c r="J450"/>
  <c r="J448"/>
  <c r="J446"/>
  <c r="BK441"/>
  <c r="BK440"/>
  <c r="BK433"/>
  <c r="J430"/>
  <c r="J422"/>
  <c r="J420"/>
  <c r="BK418"/>
  <c r="J416"/>
  <c r="BK412"/>
  <c r="J410"/>
  <c r="BK409"/>
  <c r="BK406"/>
  <c r="BK405"/>
  <c r="J403"/>
  <c r="J390"/>
  <c r="J389"/>
  <c r="BK388"/>
  <c r="BK384"/>
  <c r="J382"/>
  <c r="J381"/>
  <c r="BK376"/>
  <c r="J375"/>
  <c r="BK372"/>
  <c r="J370"/>
  <c r="BK364"/>
  <c r="BK362"/>
  <c r="BK359"/>
  <c r="BK358"/>
  <c r="J357"/>
  <c r="J356"/>
  <c r="J355"/>
  <c r="BK352"/>
  <c r="J351"/>
  <c r="J350"/>
  <c r="BK348"/>
  <c r="BK347"/>
  <c r="J345"/>
  <c r="BK341"/>
  <c r="J335"/>
  <c r="J334"/>
  <c r="BK332"/>
  <c r="BK327"/>
  <c r="BK326"/>
  <c r="BK323"/>
  <c r="J315"/>
  <c r="J313"/>
  <c r="J312"/>
  <c r="BK309"/>
  <c r="J308"/>
  <c r="J306"/>
  <c r="BK305"/>
  <c r="J300"/>
  <c r="BK298"/>
  <c r="BK296"/>
  <c r="J295"/>
  <c r="J293"/>
  <c r="J292"/>
  <c r="J290"/>
  <c r="BK286"/>
  <c r="J280"/>
  <c r="BK279"/>
  <c r="BK278"/>
  <c r="BK271"/>
  <c r="BK267"/>
  <c r="J265"/>
  <c r="J258"/>
  <c r="BK257"/>
  <c r="BK250"/>
  <c r="J246"/>
  <c r="J244"/>
  <c r="J241"/>
  <c r="BK239"/>
  <c r="J237"/>
  <c r="J234"/>
  <c r="BK230"/>
  <c r="J226"/>
  <c r="J219"/>
  <c r="J217"/>
  <c r="BK214"/>
  <c r="BK213"/>
  <c r="J201"/>
  <c r="J199"/>
  <c r="BK197"/>
  <c r="BK196"/>
  <c r="BK191"/>
  <c r="J188"/>
  <c r="J186"/>
  <c r="J169"/>
  <c r="BK167"/>
  <c r="J165"/>
  <c i="1" r="AS95"/>
  <c i="2" r="BK476"/>
  <c r="BK473"/>
  <c r="J471"/>
  <c r="BK467"/>
  <c r="J465"/>
  <c r="BK463"/>
  <c r="BK450"/>
  <c r="BK448"/>
  <c r="J447"/>
  <c r="BK445"/>
  <c r="J442"/>
  <c r="J440"/>
  <c r="J439"/>
  <c r="J436"/>
  <c r="J435"/>
  <c r="J433"/>
  <c r="BK432"/>
  <c r="BK428"/>
  <c r="BK411"/>
  <c r="BK410"/>
  <c r="BK407"/>
  <c r="J402"/>
  <c r="BK392"/>
  <c r="J391"/>
  <c r="J388"/>
  <c r="BK385"/>
  <c r="BK383"/>
  <c r="J369"/>
  <c r="BK367"/>
  <c r="BK339"/>
  <c r="BK336"/>
  <c r="BK330"/>
  <c r="BK324"/>
  <c r="BK322"/>
  <c r="BK316"/>
  <c r="BK314"/>
  <c r="BK307"/>
  <c r="BK306"/>
  <c r="J305"/>
  <c r="BK300"/>
  <c r="J299"/>
  <c r="BK297"/>
  <c r="J296"/>
  <c r="BK293"/>
  <c r="BK291"/>
  <c r="BK283"/>
  <c r="BK280"/>
  <c r="J279"/>
  <c r="BK277"/>
  <c r="BK276"/>
  <c r="J274"/>
  <c r="BK273"/>
  <c r="BK269"/>
  <c r="BK268"/>
  <c r="BK263"/>
  <c r="J260"/>
  <c r="BK254"/>
  <c r="J251"/>
  <c r="J250"/>
  <c r="J248"/>
  <c r="BK246"/>
  <c r="BK245"/>
  <c r="BK241"/>
  <c r="BK240"/>
  <c r="BK237"/>
  <c r="J236"/>
  <c r="BK232"/>
  <c r="J229"/>
  <c r="J227"/>
  <c r="BK226"/>
  <c r="BK224"/>
  <c r="J224"/>
  <c r="BK223"/>
  <c r="BK222"/>
  <c r="J221"/>
  <c r="BK220"/>
  <c r="BK219"/>
  <c r="BK216"/>
  <c r="J212"/>
  <c r="J207"/>
  <c r="BK206"/>
  <c r="BK201"/>
  <c r="J200"/>
  <c r="BK199"/>
  <c r="BK195"/>
  <c r="BK194"/>
  <c r="BK192"/>
  <c r="BK190"/>
  <c r="BK189"/>
  <c r="J183"/>
  <c r="BK182"/>
  <c r="J181"/>
  <c r="BK180"/>
  <c r="BK176"/>
  <c r="J175"/>
  <c r="J168"/>
  <c r="J167"/>
  <c r="BK164"/>
  <c r="J469"/>
  <c r="BK466"/>
  <c r="BK465"/>
  <c r="J462"/>
  <c r="J461"/>
  <c r="BK458"/>
  <c r="BK454"/>
  <c r="BK451"/>
  <c r="BK447"/>
  <c r="J443"/>
  <c r="BK439"/>
  <c r="J429"/>
  <c r="BK425"/>
  <c r="J424"/>
  <c r="J421"/>
  <c r="J418"/>
  <c r="BK417"/>
  <c r="BK416"/>
  <c r="BK413"/>
  <c r="BK408"/>
  <c r="J405"/>
  <c r="BK404"/>
  <c r="J395"/>
  <c r="J393"/>
  <c r="J392"/>
  <c r="BK390"/>
  <c r="J387"/>
  <c r="BK382"/>
  <c r="J380"/>
  <c r="BK377"/>
  <c r="BK366"/>
  <c r="BK363"/>
  <c r="BK361"/>
  <c r="BK360"/>
  <c r="BK356"/>
  <c r="BK355"/>
  <c r="BK354"/>
  <c r="BK350"/>
  <c r="J348"/>
  <c r="J346"/>
  <c r="J343"/>
  <c r="BK335"/>
  <c r="J329"/>
  <c r="J328"/>
  <c r="J325"/>
  <c r="J323"/>
  <c r="BK321"/>
  <c r="J316"/>
  <c r="BK313"/>
  <c r="BK299"/>
  <c r="J298"/>
  <c r="J297"/>
  <c r="BK288"/>
  <c r="J287"/>
  <c r="J286"/>
  <c r="J284"/>
  <c r="J283"/>
  <c r="BK281"/>
  <c r="J278"/>
  <c r="J275"/>
  <c r="J273"/>
  <c r="J272"/>
  <c r="J271"/>
  <c r="J266"/>
  <c r="J257"/>
  <c r="J256"/>
  <c r="BK255"/>
  <c r="J247"/>
  <c r="J245"/>
  <c r="J243"/>
  <c r="J239"/>
  <c r="BK235"/>
  <c r="J233"/>
  <c r="J231"/>
  <c r="J225"/>
  <c r="J223"/>
  <c r="J222"/>
  <c r="J220"/>
  <c r="BK217"/>
  <c r="J206"/>
  <c r="BK204"/>
  <c r="J203"/>
  <c r="BK198"/>
  <c r="J197"/>
  <c r="J192"/>
  <c r="BK188"/>
  <c r="BK187"/>
  <c r="BK186"/>
  <c r="BK183"/>
  <c r="J174"/>
  <c r="J172"/>
  <c r="BK169"/>
  <c r="BK168"/>
  <c r="BK455"/>
  <c r="J453"/>
  <c r="J445"/>
  <c r="J444"/>
  <c r="J441"/>
  <c r="BK438"/>
  <c r="BK435"/>
  <c r="J432"/>
  <c r="J427"/>
  <c r="J425"/>
  <c r="BK424"/>
  <c r="BK420"/>
  <c r="J417"/>
  <c r="J413"/>
  <c r="J406"/>
  <c r="BK399"/>
  <c r="BK379"/>
  <c r="BK368"/>
  <c r="J361"/>
  <c r="BK357"/>
  <c r="J354"/>
  <c r="J353"/>
  <c r="BK342"/>
  <c r="J332"/>
  <c r="J327"/>
  <c r="J320"/>
  <c r="J318"/>
  <c r="J310"/>
  <c r="BK303"/>
  <c r="BK295"/>
  <c r="J281"/>
  <c r="J276"/>
  <c r="BK270"/>
  <c r="J269"/>
  <c r="J263"/>
  <c r="J252"/>
  <c r="BK249"/>
  <c r="BK247"/>
  <c r="J240"/>
  <c r="J235"/>
  <c r="BK233"/>
  <c r="BK228"/>
  <c r="BK225"/>
  <c r="BK221"/>
  <c r="J209"/>
  <c r="BK207"/>
  <c r="J205"/>
  <c r="BK193"/>
  <c r="J191"/>
  <c r="J190"/>
  <c r="BK178"/>
  <c r="J177"/>
  <c r="BK170"/>
  <c r="J166"/>
  <c r="BK165"/>
  <c r="J438"/>
  <c r="J437"/>
  <c r="J431"/>
  <c r="BK422"/>
  <c r="BK421"/>
  <c r="J414"/>
  <c r="BK402"/>
  <c r="J399"/>
  <c r="J398"/>
  <c r="J372"/>
  <c r="BK334"/>
  <c r="J285"/>
  <c r="BK212"/>
  <c r="J408"/>
  <c r="J400"/>
  <c r="J397"/>
  <c r="J394"/>
  <c r="BK389"/>
  <c r="BK381"/>
  <c r="BK380"/>
  <c r="J379"/>
  <c r="BK374"/>
  <c r="J368"/>
  <c r="J363"/>
  <c r="J362"/>
  <c r="J358"/>
  <c r="BK351"/>
  <c r="J347"/>
  <c r="BK345"/>
  <c r="J341"/>
  <c r="J340"/>
  <c r="J337"/>
  <c r="J336"/>
  <c r="J333"/>
  <c r="BK331"/>
  <c r="J330"/>
  <c r="BK329"/>
  <c r="BK328"/>
  <c r="BK325"/>
  <c r="J324"/>
  <c r="J322"/>
  <c r="J321"/>
  <c r="BK320"/>
  <c r="J314"/>
  <c r="BK311"/>
  <c r="BK308"/>
  <c r="J307"/>
  <c r="J301"/>
  <c r="BK287"/>
  <c r="BK285"/>
  <c r="BK282"/>
  <c r="BK275"/>
  <c r="BK274"/>
  <c r="BK272"/>
  <c r="J268"/>
  <c r="BK266"/>
  <c r="J253"/>
  <c r="BK244"/>
  <c r="BK242"/>
  <c r="J232"/>
  <c r="BK231"/>
  <c r="BK229"/>
  <c r="BK227"/>
  <c r="J215"/>
  <c r="J214"/>
  <c r="BK209"/>
  <c r="BK203"/>
  <c r="J194"/>
  <c r="J187"/>
  <c r="J182"/>
  <c r="BK181"/>
  <c r="BK179"/>
  <c r="BK177"/>
  <c r="J176"/>
  <c r="BK175"/>
  <c r="BK174"/>
  <c r="J173"/>
  <c r="J170"/>
  <c r="J164"/>
  <c l="1" r="P202"/>
  <c r="R238"/>
  <c r="T294"/>
  <c r="BK163"/>
  <c r="J163"/>
  <c r="J100"/>
  <c r="P163"/>
  <c r="T163"/>
  <c r="P171"/>
  <c r="R171"/>
  <c r="T171"/>
  <c r="P184"/>
  <c r="T184"/>
  <c r="R202"/>
  <c r="BK211"/>
  <c r="R211"/>
  <c r="T211"/>
  <c r="P218"/>
  <c r="T218"/>
  <c r="P238"/>
  <c r="BK261"/>
  <c r="J261"/>
  <c r="J109"/>
  <c r="BK264"/>
  <c r="J264"/>
  <c r="J110"/>
  <c r="P264"/>
  <c r="T264"/>
  <c r="BK289"/>
  <c r="J289"/>
  <c r="J111"/>
  <c r="R289"/>
  <c r="T289"/>
  <c r="P294"/>
  <c r="BK304"/>
  <c r="J304"/>
  <c r="J113"/>
  <c r="BK317"/>
  <c r="J317"/>
  <c r="J114"/>
  <c r="T317"/>
  <c r="P365"/>
  <c r="T365"/>
  <c r="BK373"/>
  <c r="J373"/>
  <c r="J117"/>
  <c r="P373"/>
  <c r="T373"/>
  <c r="P378"/>
  <c r="T378"/>
  <c r="R396"/>
  <c r="BK401"/>
  <c r="J401"/>
  <c r="J120"/>
  <c r="R401"/>
  <c r="BK415"/>
  <c r="J415"/>
  <c r="J121"/>
  <c r="R415"/>
  <c r="BK426"/>
  <c r="J426"/>
  <c r="J122"/>
  <c r="R426"/>
  <c r="T426"/>
  <c r="P434"/>
  <c r="R434"/>
  <c r="T434"/>
  <c r="BK452"/>
  <c r="J452"/>
  <c r="J124"/>
  <c r="P452"/>
  <c r="R452"/>
  <c r="T452"/>
  <c r="BK459"/>
  <c r="J459"/>
  <c r="J125"/>
  <c r="P459"/>
  <c r="R459"/>
  <c r="T459"/>
  <c r="BK475"/>
  <c r="J475"/>
  <c r="J126"/>
  <c r="P475"/>
  <c r="R475"/>
  <c r="R163"/>
  <c r="BK171"/>
  <c r="J171"/>
  <c r="J101"/>
  <c r="BK184"/>
  <c r="J184"/>
  <c r="J102"/>
  <c r="R184"/>
  <c r="BK202"/>
  <c r="J202"/>
  <c r="J103"/>
  <c r="T202"/>
  <c r="P211"/>
  <c r="BK218"/>
  <c r="J218"/>
  <c r="J107"/>
  <c r="R218"/>
  <c r="BK238"/>
  <c r="J238"/>
  <c r="J108"/>
  <c r="T238"/>
  <c r="P261"/>
  <c r="R261"/>
  <c r="T261"/>
  <c r="R264"/>
  <c r="P289"/>
  <c r="BK294"/>
  <c r="J294"/>
  <c r="J112"/>
  <c r="R294"/>
  <c r="P304"/>
  <c r="R304"/>
  <c r="T304"/>
  <c r="P317"/>
  <c r="R317"/>
  <c r="BK365"/>
  <c r="J365"/>
  <c r="J115"/>
  <c r="R365"/>
  <c r="R373"/>
  <c r="BK378"/>
  <c r="J378"/>
  <c r="J118"/>
  <c r="R378"/>
  <c r="BK396"/>
  <c r="J396"/>
  <c r="J119"/>
  <c r="P396"/>
  <c r="T396"/>
  <c r="P401"/>
  <c r="T401"/>
  <c r="P415"/>
  <c r="T415"/>
  <c r="P426"/>
  <c r="BK434"/>
  <c r="J434"/>
  <c r="J123"/>
  <c r="T475"/>
  <c r="J93"/>
  <c r="BF178"/>
  <c r="BF191"/>
  <c r="BF192"/>
  <c r="BF199"/>
  <c r="BF200"/>
  <c r="BF201"/>
  <c r="BF205"/>
  <c r="BF216"/>
  <c r="BF225"/>
  <c r="BF237"/>
  <c r="BF258"/>
  <c r="BF259"/>
  <c r="BF263"/>
  <c r="BF265"/>
  <c r="BF269"/>
  <c r="BF270"/>
  <c r="BF271"/>
  <c r="BF277"/>
  <c r="BF279"/>
  <c r="BF280"/>
  <c r="BF298"/>
  <c r="BF302"/>
  <c r="BF312"/>
  <c r="BF326"/>
  <c r="BF327"/>
  <c r="BF334"/>
  <c r="BF346"/>
  <c r="BF352"/>
  <c r="BF360"/>
  <c r="BF369"/>
  <c r="BF370"/>
  <c r="BF386"/>
  <c r="BF392"/>
  <c r="BF403"/>
  <c r="BF411"/>
  <c r="BF412"/>
  <c r="BF416"/>
  <c r="BF300"/>
  <c r="BF404"/>
  <c r="BF418"/>
  <c r="BF419"/>
  <c r="BF423"/>
  <c r="BF428"/>
  <c r="BF442"/>
  <c r="BF449"/>
  <c r="E149"/>
  <c r="BF182"/>
  <c r="BF183"/>
  <c r="BF185"/>
  <c r="BF229"/>
  <c r="BF241"/>
  <c r="BF242"/>
  <c r="BF255"/>
  <c r="BF260"/>
  <c r="BF311"/>
  <c r="BF313"/>
  <c r="BF325"/>
  <c r="BF338"/>
  <c r="BF339"/>
  <c r="BF343"/>
  <c r="BF348"/>
  <c r="BF349"/>
  <c r="BF366"/>
  <c r="BF376"/>
  <c r="BF385"/>
  <c r="BF400"/>
  <c r="BF407"/>
  <c r="BF408"/>
  <c r="BF409"/>
  <c r="BF410"/>
  <c r="BF430"/>
  <c r="BF441"/>
  <c r="BF446"/>
  <c r="BF448"/>
  <c r="F94"/>
  <c r="BF164"/>
  <c r="BF188"/>
  <c r="BF190"/>
  <c r="BF214"/>
  <c r="BF220"/>
  <c r="BF224"/>
  <c r="BF226"/>
  <c r="BF250"/>
  <c r="BF253"/>
  <c r="BF262"/>
  <c r="BF266"/>
  <c r="BF267"/>
  <c r="BF285"/>
  <c r="BF295"/>
  <c r="BF308"/>
  <c r="BF309"/>
  <c r="BF310"/>
  <c r="BF315"/>
  <c r="BF318"/>
  <c r="BF319"/>
  <c r="BF333"/>
  <c r="BF344"/>
  <c r="BF345"/>
  <c r="BF351"/>
  <c r="BF358"/>
  <c r="BF364"/>
  <c r="BF374"/>
  <c r="BF375"/>
  <c r="BF383"/>
  <c r="BF384"/>
  <c r="BF389"/>
  <c r="BF402"/>
  <c r="BF431"/>
  <c r="BF433"/>
  <c r="BF444"/>
  <c r="BF445"/>
  <c r="BF457"/>
  <c r="BF460"/>
  <c r="BF464"/>
  <c r="BF165"/>
  <c r="BF170"/>
  <c r="BF174"/>
  <c r="BF186"/>
  <c r="BF196"/>
  <c r="BF197"/>
  <c r="BF198"/>
  <c r="BF204"/>
  <c r="BF219"/>
  <c r="BF221"/>
  <c r="BF222"/>
  <c r="BF223"/>
  <c r="BF230"/>
  <c r="BF231"/>
  <c r="BF234"/>
  <c r="BF252"/>
  <c r="BF272"/>
  <c r="BF292"/>
  <c r="BF320"/>
  <c r="BF321"/>
  <c r="BF328"/>
  <c r="BF332"/>
  <c r="BF335"/>
  <c r="BF337"/>
  <c r="BF359"/>
  <c r="BF361"/>
  <c r="BF372"/>
  <c r="BF381"/>
  <c r="BF382"/>
  <c r="BF390"/>
  <c r="BF397"/>
  <c r="BF405"/>
  <c r="BF421"/>
  <c r="BF422"/>
  <c r="BF456"/>
  <c r="BF458"/>
  <c r="BF461"/>
  <c r="BF466"/>
  <c r="BF474"/>
  <c r="BF166"/>
  <c r="BF176"/>
  <c r="BF177"/>
  <c r="BF179"/>
  <c r="BF180"/>
  <c r="BF181"/>
  <c r="BF189"/>
  <c r="BF212"/>
  <c r="BF215"/>
  <c r="BF228"/>
  <c r="BF235"/>
  <c r="BF239"/>
  <c r="BF243"/>
  <c r="BF248"/>
  <c r="BF249"/>
  <c r="BF251"/>
  <c r="BF256"/>
  <c r="BF287"/>
  <c r="BF290"/>
  <c r="BF301"/>
  <c r="BF303"/>
  <c r="BF331"/>
  <c r="BF340"/>
  <c r="BF350"/>
  <c r="BF353"/>
  <c r="BF355"/>
  <c r="BF363"/>
  <c r="BF367"/>
  <c r="BF379"/>
  <c r="BF387"/>
  <c r="BF425"/>
  <c r="BF435"/>
  <c r="BF436"/>
  <c r="BF437"/>
  <c r="BF443"/>
  <c r="BF453"/>
  <c r="BF462"/>
  <c r="BF470"/>
  <c r="BF471"/>
  <c r="BF473"/>
  <c r="J91"/>
  <c r="BF168"/>
  <c r="BF175"/>
  <c r="BF194"/>
  <c r="BF206"/>
  <c r="BF217"/>
  <c r="BF227"/>
  <c r="BF233"/>
  <c r="BF245"/>
  <c r="BF246"/>
  <c r="BF247"/>
  <c r="BF273"/>
  <c r="BF274"/>
  <c r="BF275"/>
  <c r="BF276"/>
  <c r="BF278"/>
  <c r="BF283"/>
  <c r="BF284"/>
  <c r="BF286"/>
  <c r="BF291"/>
  <c r="BF296"/>
  <c r="BF297"/>
  <c r="BF314"/>
  <c r="BF316"/>
  <c r="BF336"/>
  <c r="BF347"/>
  <c r="BF354"/>
  <c r="BF356"/>
  <c r="BF357"/>
  <c r="BF362"/>
  <c r="BF368"/>
  <c r="BF380"/>
  <c r="BF393"/>
  <c r="BF394"/>
  <c r="BF395"/>
  <c r="BF399"/>
  <c r="BF413"/>
  <c r="BF414"/>
  <c r="BF417"/>
  <c r="BF424"/>
  <c r="BF427"/>
  <c r="BF432"/>
  <c r="BF438"/>
  <c r="BF439"/>
  <c r="BF440"/>
  <c r="BF447"/>
  <c r="BF450"/>
  <c r="BF451"/>
  <c r="BF454"/>
  <c r="BF465"/>
  <c r="BF468"/>
  <c r="BF476"/>
  <c r="BF477"/>
  <c r="BF482"/>
  <c r="BK371"/>
  <c r="J371"/>
  <c r="J116"/>
  <c r="BF167"/>
  <c r="BF169"/>
  <c r="BF172"/>
  <c r="BF173"/>
  <c r="BF187"/>
  <c r="BF193"/>
  <c r="BF195"/>
  <c r="BF203"/>
  <c r="BF207"/>
  <c r="BF209"/>
  <c r="BF213"/>
  <c r="BF232"/>
  <c r="BF236"/>
  <c r="BF240"/>
  <c r="BF244"/>
  <c r="BF254"/>
  <c r="BF257"/>
  <c r="BF268"/>
  <c r="BF281"/>
  <c r="BF282"/>
  <c r="BF288"/>
  <c r="BF293"/>
  <c r="BF299"/>
  <c r="BF305"/>
  <c r="BF306"/>
  <c r="BF307"/>
  <c r="BF322"/>
  <c r="BF323"/>
  <c r="BF324"/>
  <c r="BF329"/>
  <c r="BF330"/>
  <c r="BF341"/>
  <c r="BF342"/>
  <c r="BF377"/>
  <c r="BF388"/>
  <c r="BF391"/>
  <c r="BF398"/>
  <c r="BF406"/>
  <c r="BF420"/>
  <c r="BF429"/>
  <c r="BF455"/>
  <c r="BF463"/>
  <c r="BF467"/>
  <c r="BF469"/>
  <c r="BF472"/>
  <c r="BF480"/>
  <c r="BK208"/>
  <c r="J208"/>
  <c r="J104"/>
  <c r="BK479"/>
  <c r="J479"/>
  <c r="J128"/>
  <c r="BK481"/>
  <c r="J481"/>
  <c r="J129"/>
  <c r="F40"/>
  <c i="1" r="BC96"/>
  <c r="BC95"/>
  <c r="BC94"/>
  <c r="AY94"/>
  <c i="2" r="J37"/>
  <c i="1" r="AV96"/>
  <c r="AS94"/>
  <c i="2" r="F37"/>
  <c i="1" r="AZ96"/>
  <c r="AZ95"/>
  <c r="AZ94"/>
  <c i="2" r="F41"/>
  <c i="1" r="BD96"/>
  <c r="BD95"/>
  <c r="BD94"/>
  <c r="W36"/>
  <c i="2" r="F39"/>
  <c i="1" r="BB96"/>
  <c r="BB95"/>
  <c r="AX95"/>
  <c i="2" l="1" r="R210"/>
  <c r="BK210"/>
  <c r="J210"/>
  <c r="J105"/>
  <c r="P162"/>
  <c r="T210"/>
  <c r="T162"/>
  <c r="P210"/>
  <c r="R162"/>
  <c r="R161"/>
  <c r="J211"/>
  <c r="J106"/>
  <c r="BK162"/>
  <c r="BK161"/>
  <c r="J161"/>
  <c r="J98"/>
  <c r="J32"/>
  <c r="BK478"/>
  <c r="J478"/>
  <c r="J127"/>
  <c i="1" r="W35"/>
  <c r="AV95"/>
  <c r="BB94"/>
  <c r="W34"/>
  <c r="AV94"/>
  <c r="AY95"/>
  <c i="2" l="1" r="T161"/>
  <c r="P161"/>
  <c i="1" r="AU96"/>
  <c i="2" r="J162"/>
  <c r="J99"/>
  <c i="1" r="AU95"/>
  <c r="AU94"/>
  <c i="2" r="J138"/>
  <c r="J132"/>
  <c r="J33"/>
  <c r="J34"/>
  <c i="1" r="AG96"/>
  <c r="AG95"/>
  <c r="AX94"/>
  <c i="2" l="1" r="BF138"/>
  <c r="J140"/>
  <c i="1" r="AG94"/>
  <c r="AG102"/>
  <c r="CD102"/>
  <c i="2" r="J38"/>
  <c i="1" r="AW96"/>
  <c r="AT96"/>
  <c r="AN96"/>
  <c i="2" l="1" r="J43"/>
  <c i="1" r="AV102"/>
  <c r="BY102"/>
  <c r="AG101"/>
  <c r="AG99"/>
  <c r="AK26"/>
  <c r="AG100"/>
  <c r="CD100"/>
  <c i="2" r="F38"/>
  <c i="1" r="BA96"/>
  <c r="BA95"/>
  <c r="AW95"/>
  <c r="AT95"/>
  <c l="1" r="CD99"/>
  <c r="CD101"/>
  <c r="W32"/>
  <c r="AN95"/>
  <c r="AN102"/>
  <c r="AV100"/>
  <c r="BY100"/>
  <c r="BA94"/>
  <c r="AW94"/>
  <c r="AK33"/>
  <c r="AV101"/>
  <c r="BY101"/>
  <c r="AV99"/>
  <c r="BY99"/>
  <c r="AG98"/>
  <c r="AK27"/>
  <c l="1" r="AK32"/>
  <c r="AN101"/>
  <c r="AN99"/>
  <c r="AK29"/>
  <c r="AN100"/>
  <c r="AG104"/>
  <c r="AT94"/>
  <c r="AN94"/>
  <c r="W33"/>
  <c l="1" r="AK38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<sst xmlns="http://schemas.openxmlformats.org/spreadsheetml/2006/main">
  <si>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</si>
  <si>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</si>
  <si>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</si>
  <si>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</si>
  <si>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</si>
  <si>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</si>
  <si>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</si>
  <si>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</si>
  <si>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</si>
  <si>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</si>
  <si>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</si>
  <si>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</si>
  <si>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</si>
  <si>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</si>
  <si>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</si>
  <si>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</si>
  <si>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</si>
  <si>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</si>
  <si>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</si>
  <si>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</si>
  <si>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</si>
  <si>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</si>
  <si>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</si>
  <si>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</si>
  <si>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</si>
  <si>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</si>
  <si>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</si>
  <si>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</si>
  <si>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</si>
  <si>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</si>
  <si>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</si>
  <si>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</si>
  <si>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</si>
  <si>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</si>
  <si>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</si>
  <si>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</si>
  <si>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</si>
  <si>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</si>
  <si>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</si>
  <si>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</si>
  <si>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</si>
  <si>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</si>
  <si>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</si>
  <si>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</si>
  <si>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</si>
  <si>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</si>
  <si>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</si>
  <si>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</si>
  <si>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</si>
  <si>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</si>
  <si>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</si>
  <si>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</si>
  <si>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</si>
  <si>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</si>
  <si>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</si>
  <si>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</si>
  <si>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</si>
  <si>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</si>
  <si>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</si>
  <si>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</si>
  <si>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</si>
  <si>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</si>
  <si>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</si>
  <si>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</si>
  <si>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</si>
  <si>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</si>
  <si>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</si>
  <si>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</si>
  <si>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</si>
  <si>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</si>
  <si>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</si>
  <si>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</si>
  <si>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</si>
  <si>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</si>
  <si>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</si>
  <si>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</si>
  <si>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</si>
  <si>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</si>
  <si>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</si>
  <si>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</si>
  <si>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</si>
  <si>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</si>
  <si>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</si>
  <si>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</si>
  <si>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</si>
  <si>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</si>
  <si>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</si>
  <si>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</si>
  <si>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02</t>
  </si>
  <si>
    <t>Rooseveltova 617/28,dveře č.1, byt č. 3</t>
  </si>
  <si>
    <t>Soupis</t>
  </si>
  <si>
    <t>2</t>
  </si>
  <si>
    <t>{e9c4cb60-8cde-45d0-a8f9-f977f54709db}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</si>
  <si>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</si>
  <si>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</si>
  <si>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</si>
  <si>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</si>
  <si>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</si>
  <si>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</si>
  <si>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</si>
  <si>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</si>
  <si>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</si>
  <si>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</si>
  <si>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</si>
  <si>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</si>
  <si>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</si>
  <si>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02 - Rooseveltova 617/28,dveře č.1, byt č. 3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</si>
  <si>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</si>
  <si>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</si>
  <si>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</si>
  <si>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</si>
  <si>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</si>
  <si>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</si>
  <si>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</si>
  <si>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</si>
  <si>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</si>
  <si>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</si>
  <si>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</si>
  <si>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</si>
  <si>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</si>
  <si>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</si>
  <si>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</si>
  <si>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</si>
  <si>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</si>
  <si>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</si>
  <si>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</si>
  <si>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733 - Ústřední vytápění - rozvodné potrubí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</si>
  <si>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</si>
  <si>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</si>
  <si>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</si>
  <si>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</si>
  <si>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</si>
  <si>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</si>
  <si>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</si>
  <si>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</si>
  <si>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</si>
  <si>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</si>
  <si>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</si>
  <si>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</si>
  <si>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</si>
  <si>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</si>
  <si>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</si>
  <si>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</si>
  <si>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</si>
  <si>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</si>
  <si>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</si>
  <si>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</si>
  <si>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</si>
  <si>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</si>
  <si>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</si>
  <si>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</si>
  <si>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</si>
  <si>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</si>
  <si>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</si>
  <si>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</si>
  <si>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</si>
  <si>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</si>
  <si>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</si>
  <si>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</si>
  <si>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</si>
  <si>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</si>
  <si>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</si>
  <si>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</si>
  <si>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</si>
  <si>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</si>
  <si>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</si>
  <si>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</si>
  <si>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</si>
  <si>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</si>
  <si>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</si>
  <si>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</si>
  <si>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262</t>
  </si>
  <si>
    <t>K</t>
  </si>
  <si>
    <t>340237211</t>
  </si>
  <si>
    <t>Zazdívka otvorů v příčkách nebo stěnách plochy do 0,25 m2 cihlami plnými tl do 100 mm</t>
  </si>
  <si>
    <t>kus</t>
  </si>
  <si>
    <t>4</t>
  </si>
  <si>
    <t>691483579</t>
  </si>
  <si>
    <t>340237212</t>
  </si>
  <si>
    <t>Zazdívka otvorů v příčkách nebo stěnách plochy do 0,25 m2 cihlami plnými tl přes 100 mm</t>
  </si>
  <si>
    <t>-321968020</t>
  </si>
  <si>
    <t>269</t>
  </si>
  <si>
    <t>340239211</t>
  </si>
  <si>
    <t>Zazdívka otvorů v příčkách nebo stěnách plochy do 4 m2 cihlami plnými tl do 100 mm</t>
  </si>
  <si>
    <t>m2</t>
  </si>
  <si>
    <t>708839278</t>
  </si>
  <si>
    <t>273</t>
  </si>
  <si>
    <t>342241162</t>
  </si>
  <si>
    <t>Příčky z cihel plných dl 290 mm pevnosti P 15 na MC tl 140 mm</t>
  </si>
  <si>
    <t>-1809054933</t>
  </si>
  <si>
    <t>346</t>
  </si>
  <si>
    <t>342272245</t>
  </si>
  <si>
    <t>Příčka z pórobetonových hladkých tvárnic na tenkovrstvou maltu tl 150 mm</t>
  </si>
  <si>
    <t>318351680</t>
  </si>
  <si>
    <t>272</t>
  </si>
  <si>
    <t>342291121</t>
  </si>
  <si>
    <t>Ukotvení příček k cihelným konstrukcím plochými kotvami</t>
  </si>
  <si>
    <t>m</t>
  </si>
  <si>
    <t>-1948435051</t>
  </si>
  <si>
    <t>346244354</t>
  </si>
  <si>
    <t>Obezdívka koupelnových van ploch rovných tl 100 mm z pórobetonových přesných tvárnic</t>
  </si>
  <si>
    <t>-825724093</t>
  </si>
  <si>
    <t>6</t>
  </si>
  <si>
    <t>Úpravy povrchů, podlahy a osazování výplní</t>
  </si>
  <si>
    <t>611131121</t>
  </si>
  <si>
    <t>Penetrační disperzní nátěr vnitřních stropů nanášený ručně</t>
  </si>
  <si>
    <t>-1023174552</t>
  </si>
  <si>
    <t>611311131</t>
  </si>
  <si>
    <t>Potažení vnitřních rovných stropů vápenným štukem tloušťky do 3 mm</t>
  </si>
  <si>
    <t>860369667</t>
  </si>
  <si>
    <t>5</t>
  </si>
  <si>
    <t>611315111</t>
  </si>
  <si>
    <t>Vápenná hladká omítka rýh ve stropech šířky do 150 mm</t>
  </si>
  <si>
    <t>-518736745</t>
  </si>
  <si>
    <t>612131121</t>
  </si>
  <si>
    <t>Penetrační disperzní nátěr vnitřních stěn nanášený ručně</t>
  </si>
  <si>
    <t>798686563</t>
  </si>
  <si>
    <t>8</t>
  </si>
  <si>
    <t>612311131</t>
  </si>
  <si>
    <t>Potažení vnitřních stěn vápenným štukem tloušťky do 3 mm</t>
  </si>
  <si>
    <t>1273359189</t>
  </si>
  <si>
    <t>9</t>
  </si>
  <si>
    <t>612311141</t>
  </si>
  <si>
    <t>Vápenná omítka štuková dvouvrstvá vnitřních stěn nanášená ručně</t>
  </si>
  <si>
    <t>1049935844</t>
  </si>
  <si>
    <t>10</t>
  </si>
  <si>
    <t>612315111</t>
  </si>
  <si>
    <t>Vápenná hladká omítka rýh ve stěnách šířky do 150 mm</t>
  </si>
  <si>
    <t>1712543094</t>
  </si>
  <si>
    <t>11</t>
  </si>
  <si>
    <t>612321121</t>
  </si>
  <si>
    <t>Vápenocementová omítka hladká jednovrstvá vnitřních stěn nanášená ručně</t>
  </si>
  <si>
    <t>686448343</t>
  </si>
  <si>
    <t>338</t>
  </si>
  <si>
    <t>631311214</t>
  </si>
  <si>
    <t>Mazanina tl do 80 mm z betonu prostého se zvýšenými nároky na prostředí tř. C 25/30</t>
  </si>
  <si>
    <t>m3</t>
  </si>
  <si>
    <t>1926858670</t>
  </si>
  <si>
    <t>339</t>
  </si>
  <si>
    <t>631319012</t>
  </si>
  <si>
    <t>Příplatek k mazanině tl do 120 mm za přehlazení povrchu</t>
  </si>
  <si>
    <t>-967482307</t>
  </si>
  <si>
    <t>340</t>
  </si>
  <si>
    <t>631319111</t>
  </si>
  <si>
    <t>Příplatek k mazanině za provedení odtokového žlábku do 200x100 mm</t>
  </si>
  <si>
    <t>779306827</t>
  </si>
  <si>
    <t>341</t>
  </si>
  <si>
    <t>631319196</t>
  </si>
  <si>
    <t>Příplatek k mazanině tl do 120 mm za plochu do 5 m2</t>
  </si>
  <si>
    <t>1173391060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</si>
  <si>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</si>
  <si>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</si>
  <si>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</si>
  <si>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</si>
  <si>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577313963</t>
  </si>
  <si>
    <t>17</t>
  </si>
  <si>
    <t>952901111</t>
  </si>
  <si>
    <t>Vyčištění budov bytové a občanské výstavby při výšce podlaží do 4 m</t>
  </si>
  <si>
    <t>1270835516</t>
  </si>
  <si>
    <t>18</t>
  </si>
  <si>
    <t>952902021</t>
  </si>
  <si>
    <t>Čištění budov zametení hladkých podlah</t>
  </si>
  <si>
    <t>206866935</t>
  </si>
  <si>
    <t>19</t>
  </si>
  <si>
    <t>962031132</t>
  </si>
  <si>
    <t>Bourání příček z cihel pálených na MVC tl do 100 mm</t>
  </si>
  <si>
    <t>545442315</t>
  </si>
  <si>
    <t>274</t>
  </si>
  <si>
    <t>965046111</t>
  </si>
  <si>
    <t>Broušení stávajících betonových podlah úběr do 3 mm</t>
  </si>
  <si>
    <t>390739980</t>
  </si>
  <si>
    <t>275</t>
  </si>
  <si>
    <t>965046119</t>
  </si>
  <si>
    <t>Příplatek k broušení stávajících betonových podlah za každý další 1 mm úběru</t>
  </si>
  <si>
    <t>2130617</t>
  </si>
  <si>
    <t>271</t>
  </si>
  <si>
    <t>968062455</t>
  </si>
  <si>
    <t>Vybourání dřevěných dveřních zárubní pl do 2 m2</t>
  </si>
  <si>
    <t>2140659333</t>
  </si>
  <si>
    <t>260</t>
  </si>
  <si>
    <t>968072455</t>
  </si>
  <si>
    <t>Vybourání kovových dveřních zárubní pl do 2 m2</t>
  </si>
  <si>
    <t>-993397799</t>
  </si>
  <si>
    <t>971033431</t>
  </si>
  <si>
    <t>Vybourání otvorů ve zdivu cihelném pl do 0,25 m2 na MVC nebo MV tl do 150 mm</t>
  </si>
  <si>
    <t>1081022998</t>
  </si>
  <si>
    <t>261</t>
  </si>
  <si>
    <t>-2004175885</t>
  </si>
  <si>
    <t>22</t>
  </si>
  <si>
    <t>973032616</t>
  </si>
  <si>
    <t>Vysekání kapes ve zdivu z dutých cihel nebo tvárnic do 100x100x50 mm</t>
  </si>
  <si>
    <t>1907057343</t>
  </si>
  <si>
    <t>308</t>
  </si>
  <si>
    <t>974031143</t>
  </si>
  <si>
    <t>Vysekání rýh ve zdivu cihelném hl do 70 mm š do 100 mm</t>
  </si>
  <si>
    <t>-1820916427</t>
  </si>
  <si>
    <t>23</t>
  </si>
  <si>
    <t>974032143</t>
  </si>
  <si>
    <t>Vysekání rýh ve stěnách nebo příčkách z dutých cihel nebo tvárnic hl do 70 mm š do 100 mm</t>
  </si>
  <si>
    <t>-2095836905</t>
  </si>
  <si>
    <t>24</t>
  </si>
  <si>
    <t>974082114</t>
  </si>
  <si>
    <t>Vysekání rýh pro vodiče v omítce MV nebo MVC stěn š do 70 mm</t>
  </si>
  <si>
    <t>-1994242208</t>
  </si>
  <si>
    <t>25</t>
  </si>
  <si>
    <t>974082116</t>
  </si>
  <si>
    <t>Vysekání rýh pro vodiče v omítce MV nebo MVC stěn š do 150 mm</t>
  </si>
  <si>
    <t>-762535887</t>
  </si>
  <si>
    <t>26</t>
  </si>
  <si>
    <t>974082172</t>
  </si>
  <si>
    <t>Vysekání rýh pro vodiče v omítce MV nebo MVC stropů š do 30 mm</t>
  </si>
  <si>
    <t>1394709973</t>
  </si>
  <si>
    <t>27</t>
  </si>
  <si>
    <t>978013191</t>
  </si>
  <si>
    <t>Otlučení (osekání) vnitřní vápenné nebo vápenocementové omítky stěn v rozsahu do 100 %</t>
  </si>
  <si>
    <t>316138301</t>
  </si>
  <si>
    <t>997</t>
  </si>
  <si>
    <t>Přesun sutě</t>
  </si>
  <si>
    <t>255</t>
  </si>
  <si>
    <t>997013211</t>
  </si>
  <si>
    <t>Vnitrostaveništní doprava suti a vybouraných hmot pro budovy v do 6 m ručně</t>
  </si>
  <si>
    <t>t</t>
  </si>
  <si>
    <t>-1913603243</t>
  </si>
  <si>
    <t>29</t>
  </si>
  <si>
    <t>997013219</t>
  </si>
  <si>
    <t>Příplatek k vnitrostaveništní dopravě suti a vybouraných hmot za zvětšenou dopravu suti ZKD 10 m</t>
  </si>
  <si>
    <t>-1911049451</t>
  </si>
  <si>
    <t>30</t>
  </si>
  <si>
    <t>997013501</t>
  </si>
  <si>
    <t>Odvoz suti a vybouraných hmot na skládku nebo meziskládku do 1 km se složením</t>
  </si>
  <si>
    <t>-419822979</t>
  </si>
  <si>
    <t>31</t>
  </si>
  <si>
    <t>997013509</t>
  </si>
  <si>
    <t>Příplatek k odvozu suti a vybouraných hmot na skládku ZKD 1 km přes 1 km</t>
  </si>
  <si>
    <t>-574237601</t>
  </si>
  <si>
    <t>32</t>
  </si>
  <si>
    <t>997013831</t>
  </si>
  <si>
    <t>Poplatek za uložení na skládce (skládkovné) stavebního odpadu směsného kód odpadu 170 904</t>
  </si>
  <si>
    <t>-1514659762</t>
  </si>
  <si>
    <t>998</t>
  </si>
  <si>
    <t>Přesun hmot</t>
  </si>
  <si>
    <t>33</t>
  </si>
  <si>
    <t>998018002</t>
  </si>
  <si>
    <t>Přesun hmot ruční pro budovy v do 12 m</t>
  </si>
  <si>
    <t>-97367688</t>
  </si>
  <si>
    <t>PSV</t>
  </si>
  <si>
    <t>Práce a dodávky PSV</t>
  </si>
  <si>
    <t>711</t>
  </si>
  <si>
    <t>Izolace proti vodě, vlhkosti a plynům</t>
  </si>
  <si>
    <t>34</t>
  </si>
  <si>
    <t>711193121.SMB</t>
  </si>
  <si>
    <t>Izolace proti vlhkosti na vodorovné ploše těsnicí kaší minerální SCHOMBURG AQUAFIN 2K/M</t>
  </si>
  <si>
    <t>377351721</t>
  </si>
  <si>
    <t>35</t>
  </si>
  <si>
    <t>711193131.SMB</t>
  </si>
  <si>
    <t>Izolace proti vlhkosti na svislé ploše těsnicí kaší minerální SCHOMBURG AQUAFIN 2K/M</t>
  </si>
  <si>
    <t>-1728153167</t>
  </si>
  <si>
    <t>36</t>
  </si>
  <si>
    <t>711199101</t>
  </si>
  <si>
    <t>Provedení těsnícího pásu do spoje dilatační nebo styčné spáry podlaha - stěna</t>
  </si>
  <si>
    <t>-1173027841</t>
  </si>
  <si>
    <t>37</t>
  </si>
  <si>
    <t>M</t>
  </si>
  <si>
    <t>28355200.SMB</t>
  </si>
  <si>
    <t>ASO-DICHTBAND 2000, 12cm/10m</t>
  </si>
  <si>
    <t>-312004403</t>
  </si>
  <si>
    <t>256</t>
  </si>
  <si>
    <t>998711102</t>
  </si>
  <si>
    <t>Přesun hmot tonážní pro izolace proti vodě, vlhkosti a plynům v objektech výšky do 12 m</t>
  </si>
  <si>
    <t>218450150</t>
  </si>
  <si>
    <t>40</t>
  </si>
  <si>
    <t>998711181</t>
  </si>
  <si>
    <t>Příplatek k přesunu hmot tonážní 711 prováděný bez použití mechanizace</t>
  </si>
  <si>
    <t>1052737155</t>
  </si>
  <si>
    <t>721</t>
  </si>
  <si>
    <t>Zdravotechnika - vnitřní kanalizace</t>
  </si>
  <si>
    <t>50</t>
  </si>
  <si>
    <t>721140915</t>
  </si>
  <si>
    <t>Potrubí litinové propojení potrubí DN 100</t>
  </si>
  <si>
    <t>916812293</t>
  </si>
  <si>
    <t>51</t>
  </si>
  <si>
    <t>721170972</t>
  </si>
  <si>
    <t>Potrubí z PVC krácení trub DN 50</t>
  </si>
  <si>
    <t>-1111618524</t>
  </si>
  <si>
    <t>52</t>
  </si>
  <si>
    <t>721170973</t>
  </si>
  <si>
    <t>Potrubí z PVC krácení trub DN 70</t>
  </si>
  <si>
    <t>-1483678725</t>
  </si>
  <si>
    <t>53</t>
  </si>
  <si>
    <t>721171803</t>
  </si>
  <si>
    <t>Demontáž potrubí z PVC do D 75</t>
  </si>
  <si>
    <t>450757820</t>
  </si>
  <si>
    <t>54</t>
  </si>
  <si>
    <t>721173722</t>
  </si>
  <si>
    <t>Potrubí kanalizační z PE připojovací DN 40</t>
  </si>
  <si>
    <t>-952526518</t>
  </si>
  <si>
    <t>55</t>
  </si>
  <si>
    <t>721173723</t>
  </si>
  <si>
    <t>Potrubí kanalizační z PE připojovací DN 50</t>
  </si>
  <si>
    <t>2086567638</t>
  </si>
  <si>
    <t>56</t>
  </si>
  <si>
    <t>721173724</t>
  </si>
  <si>
    <t>Potrubí kanalizační z PE připojovací DN 70</t>
  </si>
  <si>
    <t>279302602</t>
  </si>
  <si>
    <t>57</t>
  </si>
  <si>
    <t>721194104</t>
  </si>
  <si>
    <t>Vyvedení a upevnění odpadních výpustek DN 40</t>
  </si>
  <si>
    <t>-203505989</t>
  </si>
  <si>
    <t>58</t>
  </si>
  <si>
    <t>721194105</t>
  </si>
  <si>
    <t>Vyvedení a upevnění odpadních výpustek DN 50</t>
  </si>
  <si>
    <t>1831501624</t>
  </si>
  <si>
    <t>59</t>
  </si>
  <si>
    <t>721194107</t>
  </si>
  <si>
    <t>Vyvedení a upevnění odpadních výpustek DN 70</t>
  </si>
  <si>
    <t>-726549847</t>
  </si>
  <si>
    <t>60</t>
  </si>
  <si>
    <t>721210817</t>
  </si>
  <si>
    <t>Demontáž vpustí vanových DN 70</t>
  </si>
  <si>
    <t>-932585177</t>
  </si>
  <si>
    <t>302</t>
  </si>
  <si>
    <t>721219128</t>
  </si>
  <si>
    <t>Montáž odtokového sprchového žlabu délky do 1050 mm</t>
  </si>
  <si>
    <t>-1922695660</t>
  </si>
  <si>
    <t>299</t>
  </si>
  <si>
    <t>55233008</t>
  </si>
  <si>
    <t>žlab odtokový sprchového koutu vč. roštu dl 750mm</t>
  </si>
  <si>
    <t>221544066</t>
  </si>
  <si>
    <t>61</t>
  </si>
  <si>
    <t>721220801</t>
  </si>
  <si>
    <t>Demontáž uzávěrek zápachových DN 70</t>
  </si>
  <si>
    <t>1359098057</t>
  </si>
  <si>
    <t>62</t>
  </si>
  <si>
    <t>721226511</t>
  </si>
  <si>
    <t>Zápachová uzávěrka podomítková pro pračku a myčku DN 40</t>
  </si>
  <si>
    <t>-2120502961</t>
  </si>
  <si>
    <t>63</t>
  </si>
  <si>
    <t>721290111</t>
  </si>
  <si>
    <t>Zkouška těsnosti potrubí kanalizace vodou do DN 125</t>
  </si>
  <si>
    <t>-477692900</t>
  </si>
  <si>
    <t>64</t>
  </si>
  <si>
    <t>721300912</t>
  </si>
  <si>
    <t>Pročištění odpadů svislých v jednom podlaží do DN 200</t>
  </si>
  <si>
    <t>548188974</t>
  </si>
  <si>
    <t>65</t>
  </si>
  <si>
    <t>998721102</t>
  </si>
  <si>
    <t>Přesun hmot tonážní pro vnitřní kanalizace v objektech v do 12 m</t>
  </si>
  <si>
    <t>1451837365</t>
  </si>
  <si>
    <t>66</t>
  </si>
  <si>
    <t>998721181</t>
  </si>
  <si>
    <t>Příplatek k přesunu hmot tonážní 721 prováděný bez použití mechanizace</t>
  </si>
  <si>
    <t>-1997481692</t>
  </si>
  <si>
    <t>722</t>
  </si>
  <si>
    <t>Zdravotechnika - vnitřní vodovod</t>
  </si>
  <si>
    <t>67</t>
  </si>
  <si>
    <t>722130801</t>
  </si>
  <si>
    <t>Demontáž potrubí ocelové pozinkované závitové do DN 25</t>
  </si>
  <si>
    <t>-864830070</t>
  </si>
  <si>
    <t>68</t>
  </si>
  <si>
    <t>722130913</t>
  </si>
  <si>
    <t>Potrubí pozinkované závitové přeřezání ocelové trubky do DN 25</t>
  </si>
  <si>
    <t>-1857517048</t>
  </si>
  <si>
    <t>69</t>
  </si>
  <si>
    <t>722131933</t>
  </si>
  <si>
    <t>Potrubí pozinkované závitové propojení potrubí DN 25</t>
  </si>
  <si>
    <t>77518722</t>
  </si>
  <si>
    <t>316</t>
  </si>
  <si>
    <t>722160801</t>
  </si>
  <si>
    <t>Demontáž potrubí vodovodního měděného D do 35/1,5 - vnitřní plyn</t>
  </si>
  <si>
    <t>1916761461</t>
  </si>
  <si>
    <t>70</t>
  </si>
  <si>
    <t>722174002</t>
  </si>
  <si>
    <t>Potrubí vodovodní plastové PPR svar polyfuze PN 16 D 20 x 2,8 mm</t>
  </si>
  <si>
    <t>1944742087</t>
  </si>
  <si>
    <t>331</t>
  </si>
  <si>
    <t>722174912</t>
  </si>
  <si>
    <t>Potrubí plastové sestavení rozvodů D do 20 mm</t>
  </si>
  <si>
    <t>-561180519</t>
  </si>
  <si>
    <t>71</t>
  </si>
  <si>
    <t>722179191</t>
  </si>
  <si>
    <t>Příplatek k rozvodu vody z plastů za malý rozsah prací na zakázce do 20 m</t>
  </si>
  <si>
    <t>soubor</t>
  </si>
  <si>
    <t>-1138070081</t>
  </si>
  <si>
    <t>72</t>
  </si>
  <si>
    <t>722179192</t>
  </si>
  <si>
    <t>Příplatek k rozvodu vody z plastů za potrubí do D 32 mm do 15 svarů</t>
  </si>
  <si>
    <t>-2132019584</t>
  </si>
  <si>
    <t>73</t>
  </si>
  <si>
    <t>722181221</t>
  </si>
  <si>
    <t>Ochrana vodovodního potrubí přilepenými termoizolačními trubicemi z PE tl do 9 mm DN do 22 mm</t>
  </si>
  <si>
    <t>-807579947</t>
  </si>
  <si>
    <t>74</t>
  </si>
  <si>
    <t>722181812</t>
  </si>
  <si>
    <t>Demontáž plstěných pásů z trub do D 50</t>
  </si>
  <si>
    <t>995729470</t>
  </si>
  <si>
    <t>75</t>
  </si>
  <si>
    <t>722190401</t>
  </si>
  <si>
    <t>Vyvedení a upevnění výpustku do DN 25</t>
  </si>
  <si>
    <t>925998481</t>
  </si>
  <si>
    <t>266</t>
  </si>
  <si>
    <t>722190901</t>
  </si>
  <si>
    <t>Uzavření nebo otevření vodovodního potrubí při opravách</t>
  </si>
  <si>
    <t>-1817092134</t>
  </si>
  <si>
    <t>76</t>
  </si>
  <si>
    <t>722220152</t>
  </si>
  <si>
    <t>Nástěnka závitová plastová PPR PN 20 DN 20 x G 1/2</t>
  </si>
  <si>
    <t>-335813591</t>
  </si>
  <si>
    <t>77</t>
  </si>
  <si>
    <t>722220161</t>
  </si>
  <si>
    <t>Nástěnný komplet plastový PPR PN 20 DN 20 x G 1/2</t>
  </si>
  <si>
    <t>1181876646</t>
  </si>
  <si>
    <t>78</t>
  </si>
  <si>
    <t>722220861</t>
  </si>
  <si>
    <t>Demontáž armatur závitových se dvěma závity G do 3/4</t>
  </si>
  <si>
    <t>-1043402364</t>
  </si>
  <si>
    <t>79</t>
  </si>
  <si>
    <t>722232221</t>
  </si>
  <si>
    <t>Kohout kulový rohový G 1/2 PN 42 do 185°C plnoprůtokový s 2x vnějším závitem</t>
  </si>
  <si>
    <t>-987972470</t>
  </si>
  <si>
    <t>80</t>
  </si>
  <si>
    <t>722239101</t>
  </si>
  <si>
    <t>Montáž armatur vodovodních se dvěma závity G 1/2</t>
  </si>
  <si>
    <t>218811481</t>
  </si>
  <si>
    <t>81</t>
  </si>
  <si>
    <t>55190006</t>
  </si>
  <si>
    <t>hadice flexibilní sanitární 3/8"</t>
  </si>
  <si>
    <t>-662332765</t>
  </si>
  <si>
    <t>82</t>
  </si>
  <si>
    <t>722290226</t>
  </si>
  <si>
    <t>Zkouška těsnosti vodovodního potrubí závitového do DN 50</t>
  </si>
  <si>
    <t>-15191827</t>
  </si>
  <si>
    <t>83</t>
  </si>
  <si>
    <t>722290234</t>
  </si>
  <si>
    <t>Proplach a dezinfekce vodovodního potrubí do DN 80</t>
  </si>
  <si>
    <t>1629972003</t>
  </si>
  <si>
    <t>84</t>
  </si>
  <si>
    <t>998722102</t>
  </si>
  <si>
    <t>Přesun hmot tonážní pro vnitřní vodovod v objektech v do 12 m</t>
  </si>
  <si>
    <t>-940708731</t>
  </si>
  <si>
    <t>85</t>
  </si>
  <si>
    <t>998722181</t>
  </si>
  <si>
    <t>Příplatek k přesunu hmot tonážní 722 prováděný bez použití mechanizace</t>
  </si>
  <si>
    <t>143923603</t>
  </si>
  <si>
    <t>723</t>
  </si>
  <si>
    <t>Zdravotechnika - vnitřní plynovod</t>
  </si>
  <si>
    <t>317</t>
  </si>
  <si>
    <t>723160823</t>
  </si>
  <si>
    <t>Demontáž přípojka k plynoměru svařovaná DN 65</t>
  </si>
  <si>
    <t>-538790044</t>
  </si>
  <si>
    <t>318</t>
  </si>
  <si>
    <t>998723202</t>
  </si>
  <si>
    <t>Přesun hmot procentní pro vnitřní plynovod v objektech v do 12 m</t>
  </si>
  <si>
    <t>%</t>
  </si>
  <si>
    <t>1059421979</t>
  </si>
  <si>
    <t>725</t>
  </si>
  <si>
    <t>Zdravotechnika - zařizovací předměty</t>
  </si>
  <si>
    <t>86</t>
  </si>
  <si>
    <t>725110814</t>
  </si>
  <si>
    <t>Demontáž klozetu Kombi, odsávací</t>
  </si>
  <si>
    <t>2124620838</t>
  </si>
  <si>
    <t>289</t>
  </si>
  <si>
    <t>725112022</t>
  </si>
  <si>
    <t>Klozet keramický závěsný na nosné stěny s hlubokým splachováním odpad vodorovný</t>
  </si>
  <si>
    <t>-41683582</t>
  </si>
  <si>
    <t>88</t>
  </si>
  <si>
    <t>725210821</t>
  </si>
  <si>
    <t>Demontáž umyvadel bez výtokových armatur</t>
  </si>
  <si>
    <t>-919997589</t>
  </si>
  <si>
    <t>89</t>
  </si>
  <si>
    <t>725211603</t>
  </si>
  <si>
    <t>Umyvadlo keramické připevněné na stěnu šrouby bílé bez krytu na sifon 600 mm</t>
  </si>
  <si>
    <t>850855297</t>
  </si>
  <si>
    <t>90</t>
  </si>
  <si>
    <t>725220842</t>
  </si>
  <si>
    <t>Demontáž van ocelových volně stojících</t>
  </si>
  <si>
    <t>573792634</t>
  </si>
  <si>
    <t>91</t>
  </si>
  <si>
    <t>725222169</t>
  </si>
  <si>
    <t>Vana bez armatur výtokových akrylátová se zápachovou uzávěrkou tvarovaná 1800x800 mm</t>
  </si>
  <si>
    <t>-147409687</t>
  </si>
  <si>
    <t>327</t>
  </si>
  <si>
    <t>725244142</t>
  </si>
  <si>
    <t>Dveře sprchové polorámové skleněné tl. 6 mm otvíravé jednokřídlové do niky na vaničku šířky 800 mm</t>
  </si>
  <si>
    <t>634470121</t>
  </si>
  <si>
    <t>328</t>
  </si>
  <si>
    <t>725244204</t>
  </si>
  <si>
    <t>Zástěna sprchová skleněná tl. 6 mm pevná bezdveřová na vaničku šířky 1000 mm</t>
  </si>
  <si>
    <t>-117968876</t>
  </si>
  <si>
    <t>297</t>
  </si>
  <si>
    <t>725310823</t>
  </si>
  <si>
    <t>Demontáž dřez jednoduchý vestavěný v kuchyňských sestavách bez výtokových armatur</t>
  </si>
  <si>
    <t>1030773815</t>
  </si>
  <si>
    <t>270</t>
  </si>
  <si>
    <t>725610810</t>
  </si>
  <si>
    <t>Demontáž sporáků plynových</t>
  </si>
  <si>
    <t>1351738327</t>
  </si>
  <si>
    <t>92</t>
  </si>
  <si>
    <t>725810811</t>
  </si>
  <si>
    <t>Demontáž ventilů výtokových nástěnných</t>
  </si>
  <si>
    <t>-1475994819</t>
  </si>
  <si>
    <t>93</t>
  </si>
  <si>
    <t>725813112</t>
  </si>
  <si>
    <t>Ventil rohový pračkový G 3/4</t>
  </si>
  <si>
    <t>1890092451</t>
  </si>
  <si>
    <t>95</t>
  </si>
  <si>
    <t>725820803</t>
  </si>
  <si>
    <t>Demontáž baterie stojánkové do tří otvorů</t>
  </si>
  <si>
    <t>-1627211779</t>
  </si>
  <si>
    <t>96</t>
  </si>
  <si>
    <t>725822612</t>
  </si>
  <si>
    <t>Baterie umyvadlová stojánková páková s výpustí</t>
  </si>
  <si>
    <t>-986140618</t>
  </si>
  <si>
    <t>97</t>
  </si>
  <si>
    <t>725831315</t>
  </si>
  <si>
    <t>Baterie vanová nástěnná páková s automatickým přepínačem a sprchou</t>
  </si>
  <si>
    <t>-828020530</t>
  </si>
  <si>
    <t>98</t>
  </si>
  <si>
    <t>725840850</t>
  </si>
  <si>
    <t>Demontáž baterie sprch diferenciální do G 3/4x1</t>
  </si>
  <si>
    <t>-819141288</t>
  </si>
  <si>
    <t>332</t>
  </si>
  <si>
    <t>725841333</t>
  </si>
  <si>
    <t>Baterie sprchová podomítková s přepínačem a pevnou sprchou</t>
  </si>
  <si>
    <t>-934443657</t>
  </si>
  <si>
    <t>290</t>
  </si>
  <si>
    <t>725851315</t>
  </si>
  <si>
    <t>Ventil odpadní dřezový s přepadem G 6/4</t>
  </si>
  <si>
    <t>959329115</t>
  </si>
  <si>
    <t>99</t>
  </si>
  <si>
    <t>725860811</t>
  </si>
  <si>
    <t>Demontáž uzávěrů zápachu jednoduchých</t>
  </si>
  <si>
    <t>1396918613</t>
  </si>
  <si>
    <t>291</t>
  </si>
  <si>
    <t>725869101</t>
  </si>
  <si>
    <t>Montáž zápachových uzávěrek umyvadlových do DN 40</t>
  </si>
  <si>
    <t>278834626</t>
  </si>
  <si>
    <t>300</t>
  </si>
  <si>
    <t>55162001</t>
  </si>
  <si>
    <t>uzávěrka zápachová umyvadlová s celokovovým kulatým designem DN 32</t>
  </si>
  <si>
    <t>-1573316077</t>
  </si>
  <si>
    <t>292</t>
  </si>
  <si>
    <t>725862103</t>
  </si>
  <si>
    <t>Zápachová uzávěrka pro dřezy DN 40/50</t>
  </si>
  <si>
    <t>1788473173</t>
  </si>
  <si>
    <t>100</t>
  </si>
  <si>
    <t>998725102</t>
  </si>
  <si>
    <t>Přesun hmot tonážní pro zařizovací předměty v objektech v do 12 m</t>
  </si>
  <si>
    <t>-1584059461</t>
  </si>
  <si>
    <t>101</t>
  </si>
  <si>
    <t>998725181</t>
  </si>
  <si>
    <t>Příplatek k přesunu hmot tonážní 725 prováděný bez použití mechanizace</t>
  </si>
  <si>
    <t>-1657466446</t>
  </si>
  <si>
    <t>726</t>
  </si>
  <si>
    <t>Zdravotechnika - předstěnové instalace</t>
  </si>
  <si>
    <t>293</t>
  </si>
  <si>
    <t>726111031</t>
  </si>
  <si>
    <t>Instalační předstěna - klozet s ovládáním zepředu v 1080 mm závěsný do masivní zděné kce</t>
  </si>
  <si>
    <t>896077943</t>
  </si>
  <si>
    <t>294</t>
  </si>
  <si>
    <t>726191001</t>
  </si>
  <si>
    <t>Zvukoizolační souprava pro klozet a bidet</t>
  </si>
  <si>
    <t>-1985834628</t>
  </si>
  <si>
    <t>295</t>
  </si>
  <si>
    <t>998726112</t>
  </si>
  <si>
    <t>Přesun hmot tonážní pro instalační prefabrikáty v objektech v do 12 m</t>
  </si>
  <si>
    <t>-1444331631</t>
  </si>
  <si>
    <t>296</t>
  </si>
  <si>
    <t>998726181</t>
  </si>
  <si>
    <t>Příplatek k přesunu hmot tonážní 726 prováděný bez použití mechanizace</t>
  </si>
  <si>
    <t>-1601933310</t>
  </si>
  <si>
    <t>733</t>
  </si>
  <si>
    <t>Ústřední vytápění - rozvodné potrubí</t>
  </si>
  <si>
    <t>102</t>
  </si>
  <si>
    <t>733223201</t>
  </si>
  <si>
    <t>Montáž potrubí měděné tvrdé spojované tvrdým pájením D 12x1</t>
  </si>
  <si>
    <t>2094169471</t>
  </si>
  <si>
    <t>103</t>
  </si>
  <si>
    <t>733290801</t>
  </si>
  <si>
    <t>Demontáž potrubí měděného do D 35x1,5 mm</t>
  </si>
  <si>
    <t>1684517612</t>
  </si>
  <si>
    <t>104</t>
  </si>
  <si>
    <t>733291101</t>
  </si>
  <si>
    <t>Zkouška těsnosti potrubí měděné do D 35x1,5</t>
  </si>
  <si>
    <t>-1907389139</t>
  </si>
  <si>
    <t>329</t>
  </si>
  <si>
    <t>733291901</t>
  </si>
  <si>
    <t>Propojení potrubí měděného při opravě D 12x1 mm</t>
  </si>
  <si>
    <t>-1433077457</t>
  </si>
  <si>
    <t>330</t>
  </si>
  <si>
    <t>733293901</t>
  </si>
  <si>
    <t>Vsazení odbočky na potrubí měděné o rozměru D 12x1 mm</t>
  </si>
  <si>
    <t>2063893943</t>
  </si>
  <si>
    <t>313</t>
  </si>
  <si>
    <t>733811211</t>
  </si>
  <si>
    <t>Ochrana potrubí ústředního vytápění termoizolačními trubicemi z PE tl do 6 mm DN do 22 mm</t>
  </si>
  <si>
    <t>-1665579259</t>
  </si>
  <si>
    <t>314</t>
  </si>
  <si>
    <t>998733102</t>
  </si>
  <si>
    <t>Přesun hmot tonážní pro rozvody potrubí v objektech v do 12 m</t>
  </si>
  <si>
    <t>-1678919302</t>
  </si>
  <si>
    <t>315</t>
  </si>
  <si>
    <t>998733181</t>
  </si>
  <si>
    <t>Příplatek k přesunu hmot tonážní 733 prováděný bez použití mechanizace</t>
  </si>
  <si>
    <t>-100865358</t>
  </si>
  <si>
    <t>105</t>
  </si>
  <si>
    <t>998733203</t>
  </si>
  <si>
    <t>Přesun hmot procentní pro rozvody potrubí v objektech v do 24 m</t>
  </si>
  <si>
    <t>2085204832</t>
  </si>
  <si>
    <t>735</t>
  </si>
  <si>
    <t>Ústřední vytápění - otopná tělesa</t>
  </si>
  <si>
    <t>107</t>
  </si>
  <si>
    <t>735151821</t>
  </si>
  <si>
    <t>Demontáž otopného tělesa panelového dvouřadého délka do 1500 mm</t>
  </si>
  <si>
    <t>1471457395</t>
  </si>
  <si>
    <t>309</t>
  </si>
  <si>
    <t>735151822</t>
  </si>
  <si>
    <t>Demontáž otopného tělesa panelového dvouřadého délka do 2820 mm</t>
  </si>
  <si>
    <t>1171327610</t>
  </si>
  <si>
    <t>108</t>
  </si>
  <si>
    <t>735159210</t>
  </si>
  <si>
    <t>Montáž otopných těles panelových dvouřadých délky do 1140 mm</t>
  </si>
  <si>
    <t>-1627881701</t>
  </si>
  <si>
    <t>310</t>
  </si>
  <si>
    <t>735159220</t>
  </si>
  <si>
    <t>Montáž otopných těles panelových dvouřadých délky do 1500 mm</t>
  </si>
  <si>
    <t>766164263</t>
  </si>
  <si>
    <t>311</t>
  </si>
  <si>
    <t>735159230</t>
  </si>
  <si>
    <t>Montáž otopných těles panelových dvouřadých délky do 1980 mm</t>
  </si>
  <si>
    <t>-1588627676</t>
  </si>
  <si>
    <t>342</t>
  </si>
  <si>
    <t>735164231</t>
  </si>
  <si>
    <t>Otopné těleso trubkové elektrické přímotopné výška/délka 900/595 mm</t>
  </si>
  <si>
    <t>-1527907826</t>
  </si>
  <si>
    <t>109</t>
  </si>
  <si>
    <t>735191901</t>
  </si>
  <si>
    <t>Vyzkoušení otopných těles ocelových po opravě tlakem</t>
  </si>
  <si>
    <t>1685381081</t>
  </si>
  <si>
    <t>110</t>
  </si>
  <si>
    <t>735191905</t>
  </si>
  <si>
    <t>Odvzdušnění otopných těles</t>
  </si>
  <si>
    <t>-1000408251</t>
  </si>
  <si>
    <t>111</t>
  </si>
  <si>
    <t>735191910</t>
  </si>
  <si>
    <t>Napuštění vody do otopných těles</t>
  </si>
  <si>
    <t>-908421193</t>
  </si>
  <si>
    <t>112</t>
  </si>
  <si>
    <t>735494811</t>
  </si>
  <si>
    <t>Vypuštění vody z otopných těles</t>
  </si>
  <si>
    <t>1188152490</t>
  </si>
  <si>
    <t>113</t>
  </si>
  <si>
    <t>998735202</t>
  </si>
  <si>
    <t>Přesun hmot procentní pro otopná tělesa v objektech v do 12 m</t>
  </si>
  <si>
    <t>949821768</t>
  </si>
  <si>
    <t>114</t>
  </si>
  <si>
    <t>998735293</t>
  </si>
  <si>
    <t>Příplatek k přesunu hmot procentní 735 za zvětšený přesun do 500 m</t>
  </si>
  <si>
    <t>-166094120</t>
  </si>
  <si>
    <t>741</t>
  </si>
  <si>
    <t>Elektroinstalace - silnoproud</t>
  </si>
  <si>
    <t>319</t>
  </si>
  <si>
    <t>741-1</t>
  </si>
  <si>
    <t>Demontáž původních rozvodů elektro</t>
  </si>
  <si>
    <t>ks</t>
  </si>
  <si>
    <t>1374254081</t>
  </si>
  <si>
    <t>115</t>
  </si>
  <si>
    <t>741112001</t>
  </si>
  <si>
    <t>Montáž krabice zapuštěná plastová kruhová</t>
  </si>
  <si>
    <t>-229855550</t>
  </si>
  <si>
    <t>116</t>
  </si>
  <si>
    <t>34571521</t>
  </si>
  <si>
    <t>krabice univerzální rozvodná z PH s víčkem a svorkovnicí krabicovou šroubovací s vodiči 12x4mm2 D 73,5mm x 43mm</t>
  </si>
  <si>
    <t>-1341149817</t>
  </si>
  <si>
    <t>117</t>
  </si>
  <si>
    <t>34571511</t>
  </si>
  <si>
    <t>krabice přístrojová instalační 500 V, D 69 mm x 30mm</t>
  </si>
  <si>
    <t>283790518</t>
  </si>
  <si>
    <t>118</t>
  </si>
  <si>
    <t>741112801</t>
  </si>
  <si>
    <t>Demontáž elektroinstalačních lišt nástěnných vkládacích uložených pevně</t>
  </si>
  <si>
    <t>1954967854</t>
  </si>
  <si>
    <t>119</t>
  </si>
  <si>
    <t>741122005</t>
  </si>
  <si>
    <t>Montáž kabel Cu bez ukončení uložený pod omítku plný plochý 3x1 až 2,5 mm2 (CYKYLo)</t>
  </si>
  <si>
    <t>-1792410458</t>
  </si>
  <si>
    <t>120</t>
  </si>
  <si>
    <t>34109515</t>
  </si>
  <si>
    <t>kabel silový s Cu jádrem plochý 1 kV 3x1,5mm2</t>
  </si>
  <si>
    <t>1872243852</t>
  </si>
  <si>
    <t>121</t>
  </si>
  <si>
    <t>34109517</t>
  </si>
  <si>
    <t>kabel silový s Cu jádrem plochý 1 kV 3x2,5mm2</t>
  </si>
  <si>
    <t>-1930098956</t>
  </si>
  <si>
    <t>122</t>
  </si>
  <si>
    <t>35441895</t>
  </si>
  <si>
    <t>svorka připojovací k připojení kovových částí</t>
  </si>
  <si>
    <t>-1596802650</t>
  </si>
  <si>
    <t>123</t>
  </si>
  <si>
    <t>741122031</t>
  </si>
  <si>
    <t>Montáž kabel Cu bez ukončení uložený pod omítku plný kulatý 5x1,5 až 2,5 mm2 (CYKY)</t>
  </si>
  <si>
    <t>1505341841</t>
  </si>
  <si>
    <t>124</t>
  </si>
  <si>
    <t>34111094</t>
  </si>
  <si>
    <t>kabel silový s Cu jádrem 1 kV 5x2,5mm2</t>
  </si>
  <si>
    <t>1489803662</t>
  </si>
  <si>
    <t>125</t>
  </si>
  <si>
    <t>741130001</t>
  </si>
  <si>
    <t>Ukončení vodič izolovaný do 2,5mm2 v rozváděči nebo na přístroji</t>
  </si>
  <si>
    <t>-1864320537</t>
  </si>
  <si>
    <t>126</t>
  </si>
  <si>
    <t>741130004</t>
  </si>
  <si>
    <t>Ukončení vodič izolovaný do 6 mm2 v rozváděči nebo na přístroji</t>
  </si>
  <si>
    <t>-650369998</t>
  </si>
  <si>
    <t>127</t>
  </si>
  <si>
    <t>741213811</t>
  </si>
  <si>
    <t>Demontáž kabelu silového z rozvodnice průřezu žil do 4 mm2 bez zachování funkčnosti</t>
  </si>
  <si>
    <t>-592274206</t>
  </si>
  <si>
    <t>128</t>
  </si>
  <si>
    <t>741310101</t>
  </si>
  <si>
    <t>Montáž vypínač (polo)zapuštěný bezšroubové připojení 1-jednopólový</t>
  </si>
  <si>
    <t>-2102751008</t>
  </si>
  <si>
    <t>129</t>
  </si>
  <si>
    <t>34535515</t>
  </si>
  <si>
    <t>spínač jednopólový 10A bílý, slonová kost</t>
  </si>
  <si>
    <t>-109651044</t>
  </si>
  <si>
    <t>130</t>
  </si>
  <si>
    <t>34536490</t>
  </si>
  <si>
    <t>kryt spínače jednopáčkový jednoduchý pro spínače řazení 1,2,6,7,1/0 3558A-A651</t>
  </si>
  <si>
    <t>-2026573713</t>
  </si>
  <si>
    <t>131</t>
  </si>
  <si>
    <t>34536700</t>
  </si>
  <si>
    <t>rámeček pro spínače a zásuvky 3901A-B10 jednonásobný</t>
  </si>
  <si>
    <t>1212865011</t>
  </si>
  <si>
    <t>132</t>
  </si>
  <si>
    <t>741310122</t>
  </si>
  <si>
    <t>Montáž přepínač (polo)zapuštěný bezšroubové připojení 6-střídavý</t>
  </si>
  <si>
    <t>99559400</t>
  </si>
  <si>
    <t>133</t>
  </si>
  <si>
    <t>34536705</t>
  </si>
  <si>
    <t>rámeček pro spínače a zásuvky 3901A-B20 dvojnásobný, vodorovný</t>
  </si>
  <si>
    <t>390903271</t>
  </si>
  <si>
    <t>134</t>
  </si>
  <si>
    <t>34535556</t>
  </si>
  <si>
    <t>přepínač střídavý 10A řazení 6 ostatní barvy</t>
  </si>
  <si>
    <t>-1304939931</t>
  </si>
  <si>
    <t>135</t>
  </si>
  <si>
    <t>ABB.ND5513HA222303</t>
  </si>
  <si>
    <t>Díl výměnný pro kryt zásuvky dvojnásobné</t>
  </si>
  <si>
    <t>278027180</t>
  </si>
  <si>
    <t>136</t>
  </si>
  <si>
    <t>741310401</t>
  </si>
  <si>
    <t>Montáž spínač tří/čtyřpólový nástěnný do 16 A prostředí normální</t>
  </si>
  <si>
    <t>-1802518811</t>
  </si>
  <si>
    <t>137</t>
  </si>
  <si>
    <t>8500176080</t>
  </si>
  <si>
    <t>Spínač 3pól s instalační krabicí, Tango bílá 3425A-0344 B</t>
  </si>
  <si>
    <t>1138705947</t>
  </si>
  <si>
    <t>138</t>
  </si>
  <si>
    <t>741311863</t>
  </si>
  <si>
    <t>Demontáž spínačů zapuštěných normálních do 10 A bezšroubových bez zachování funkčnosti do 2 svorek</t>
  </si>
  <si>
    <t>1394516293</t>
  </si>
  <si>
    <t>139</t>
  </si>
  <si>
    <t>741312011</t>
  </si>
  <si>
    <t>Montáž odpojovač třípólový do 500 V do 400 A bez zapojení</t>
  </si>
  <si>
    <t>759081227</t>
  </si>
  <si>
    <t>140</t>
  </si>
  <si>
    <t>10.073.797</t>
  </si>
  <si>
    <t>Spínač APN 32/3</t>
  </si>
  <si>
    <t>KS</t>
  </si>
  <si>
    <t>497123736</t>
  </si>
  <si>
    <t>320</t>
  </si>
  <si>
    <t>741313001</t>
  </si>
  <si>
    <t>Montáž zásuvka (polo)zapuštěná bezšroubové připojení 2P+PE se zapojením vodičů</t>
  </si>
  <si>
    <t>738152076</t>
  </si>
  <si>
    <t>321</t>
  </si>
  <si>
    <t>34555104</t>
  </si>
  <si>
    <t>zásuvka 1násobná 16A ostatní barvy</t>
  </si>
  <si>
    <t>-753222379</t>
  </si>
  <si>
    <t>141</t>
  </si>
  <si>
    <t>741313003</t>
  </si>
  <si>
    <t>Montáž zásuvka (polo)zapuštěná bezšroubové připojení 2x(2P+PE) dvojnásobná</t>
  </si>
  <si>
    <t>-1180668758</t>
  </si>
  <si>
    <t>142</t>
  </si>
  <si>
    <t>ABB.5513AC02357C</t>
  </si>
  <si>
    <t>Zásuvka dvojnásobná s ochr. kolíky, s clonkami, s natočenou dutinou</t>
  </si>
  <si>
    <t>2085255582</t>
  </si>
  <si>
    <t>143</t>
  </si>
  <si>
    <t>741315813</t>
  </si>
  <si>
    <t>Demontáž zásuvek domovních normálních do 16A zapuštěných bezšroubových bezzachování funkčnosti 2P+PE</t>
  </si>
  <si>
    <t>-1561434728</t>
  </si>
  <si>
    <t>144</t>
  </si>
  <si>
    <t>741320105</t>
  </si>
  <si>
    <t>Montáž jistič jednopólový nn do 25 A ve skříni</t>
  </si>
  <si>
    <t>-517387355</t>
  </si>
  <si>
    <t>145</t>
  </si>
  <si>
    <t>35822111</t>
  </si>
  <si>
    <t>jistič 1pólový-charakteristika B 16A</t>
  </si>
  <si>
    <t>33292284</t>
  </si>
  <si>
    <t>146</t>
  </si>
  <si>
    <t>741320165</t>
  </si>
  <si>
    <t>Montáž jistič třípólový nn do 25 A ve skříni</t>
  </si>
  <si>
    <t>-32266449</t>
  </si>
  <si>
    <t>147</t>
  </si>
  <si>
    <t>35822401</t>
  </si>
  <si>
    <t>jistič 3pólový-charakteristika B 16A</t>
  </si>
  <si>
    <t>973594740</t>
  </si>
  <si>
    <t>148</t>
  </si>
  <si>
    <t>741321003</t>
  </si>
  <si>
    <t>Montáž proudových chráničů dvoupólových nn do 25 A ve skříni</t>
  </si>
  <si>
    <t>-1264256897</t>
  </si>
  <si>
    <t>149</t>
  </si>
  <si>
    <t>10.930.300</t>
  </si>
  <si>
    <t>Chránič 40/4/0,03-A</t>
  </si>
  <si>
    <t>994905056</t>
  </si>
  <si>
    <t>150</t>
  </si>
  <si>
    <t>741370002</t>
  </si>
  <si>
    <t>Montáž svítidlo žárovkové bytové stropní přisazené 1 zdroj se sklem</t>
  </si>
  <si>
    <t>1857445863</t>
  </si>
  <si>
    <t>151</t>
  </si>
  <si>
    <t>8500420152</t>
  </si>
  <si>
    <t>Žárovka E27 60 W</t>
  </si>
  <si>
    <t>-949001677</t>
  </si>
  <si>
    <t>152</t>
  </si>
  <si>
    <t>34821275</t>
  </si>
  <si>
    <t>svítidlo bytové žárovkové IP 42, max. 60 W E27</t>
  </si>
  <si>
    <t>-1414109448</t>
  </si>
  <si>
    <t>153</t>
  </si>
  <si>
    <t>741371841</t>
  </si>
  <si>
    <t>Demontáž svítidla bytového se standardní paticí přisazeného do 0,09 m2 bez zachováním funkčnosti</t>
  </si>
  <si>
    <t>-1444932129</t>
  </si>
  <si>
    <t>154</t>
  </si>
  <si>
    <t>741371871</t>
  </si>
  <si>
    <t>Demontáž svítidla byt se standard paticí skleněného lustr typu do 2 zdrojů bez zachováním funkčnosti</t>
  </si>
  <si>
    <t>-741889365</t>
  </si>
  <si>
    <t>155</t>
  </si>
  <si>
    <t>741410071</t>
  </si>
  <si>
    <t>Montáž pospojování ochranné konstrukce ostatní vodičem do 16 mm2 uloženým volně nebo pod omítku</t>
  </si>
  <si>
    <t>607908818</t>
  </si>
  <si>
    <t>156</t>
  </si>
  <si>
    <t>34140844</t>
  </si>
  <si>
    <t>vodič izolovaný s Cu jádrem 6mm2</t>
  </si>
  <si>
    <t>1328836815</t>
  </si>
  <si>
    <t>157</t>
  </si>
  <si>
    <t>998741102</t>
  </si>
  <si>
    <t>Přesun hmot tonážní pro silnoproud v objektech v do 12 m</t>
  </si>
  <si>
    <t>-1239753000</t>
  </si>
  <si>
    <t>158</t>
  </si>
  <si>
    <t>998741181</t>
  </si>
  <si>
    <t>Příplatek k přesunu hmot tonážní 741 prováděný bez použití mechanizace</t>
  </si>
  <si>
    <t>-1910477252</t>
  </si>
  <si>
    <t>742</t>
  </si>
  <si>
    <t>Elektroinstalace - slaboproud</t>
  </si>
  <si>
    <t>322</t>
  </si>
  <si>
    <t>742121001</t>
  </si>
  <si>
    <t>Montáž kabelů sdělovacích pro vnitřní rozvody do 15 žil</t>
  </si>
  <si>
    <t>2026138635</t>
  </si>
  <si>
    <t>323</t>
  </si>
  <si>
    <t>2305113500</t>
  </si>
  <si>
    <t xml:space="preserve">KOAXIÁLNÍ KABEL CB113UV 100M  S5265</t>
  </si>
  <si>
    <t>-1843042131</t>
  </si>
  <si>
    <t>324</t>
  </si>
  <si>
    <t>742330041</t>
  </si>
  <si>
    <t>Montáž datové jednozásuvky</t>
  </si>
  <si>
    <t>1201957380</t>
  </si>
  <si>
    <t>325</t>
  </si>
  <si>
    <t>ABB.5011G00303H1W</t>
  </si>
  <si>
    <t>Zásuvka TV+R koncová, kompletní</t>
  </si>
  <si>
    <t>1746195082</t>
  </si>
  <si>
    <t>326</t>
  </si>
  <si>
    <t>998742202</t>
  </si>
  <si>
    <t>Přesun hmot procentní pro slaboproud v objektech v do 12 m</t>
  </si>
  <si>
    <t>559379927</t>
  </si>
  <si>
    <t>762</t>
  </si>
  <si>
    <t>Konstrukce tesařské</t>
  </si>
  <si>
    <t>268</t>
  </si>
  <si>
    <t>762811811</t>
  </si>
  <si>
    <t>Demontáž záklopů stropů z hrubých prken tl do 32 mm</t>
  </si>
  <si>
    <t>-2022696894</t>
  </si>
  <si>
    <t>763</t>
  </si>
  <si>
    <t>Konstrukce suché výstavby</t>
  </si>
  <si>
    <t>305</t>
  </si>
  <si>
    <t>763121411</t>
  </si>
  <si>
    <t>SDK stěna předsazená tl 62,5 mm profil CW+UW 50 deska 1xA 12,5 bez TI EI 15</t>
  </si>
  <si>
    <t>1608837187</t>
  </si>
  <si>
    <t>304</t>
  </si>
  <si>
    <t>763121821</t>
  </si>
  <si>
    <t>Demontáž SDK předsazené, šachtové stěny s nosnou kcí se zdvojeným CW profilem opláštění jednoduché</t>
  </si>
  <si>
    <t>-1035606549</t>
  </si>
  <si>
    <t>306</t>
  </si>
  <si>
    <t>998763302</t>
  </si>
  <si>
    <t>Přesun hmot tonážní pro sádrokartonové konstrukce v objektech v do 12 m</t>
  </si>
  <si>
    <t>1988868002</t>
  </si>
  <si>
    <t>307</t>
  </si>
  <si>
    <t>998763381</t>
  </si>
  <si>
    <t>Příplatek k přesunu hmot tonážní 763 SDK prováděný bez použití mechanizace</t>
  </si>
  <si>
    <t>1200401860</t>
  </si>
  <si>
    <t>766</t>
  </si>
  <si>
    <t>Konstrukce truhlářské</t>
  </si>
  <si>
    <t>164</t>
  </si>
  <si>
    <t>766660729</t>
  </si>
  <si>
    <t>Montáž dveřního interiérového kování - štítku s klikou</t>
  </si>
  <si>
    <t>895742722</t>
  </si>
  <si>
    <t>165</t>
  </si>
  <si>
    <t>54914622</t>
  </si>
  <si>
    <t>kování vrchní dveřní klika včetně štítu a montážního materiálu BB 72 matný nikl</t>
  </si>
  <si>
    <t>-224555342</t>
  </si>
  <si>
    <t>166</t>
  </si>
  <si>
    <t>766660733</t>
  </si>
  <si>
    <t>Montáž dveřního bezpečnostního kování - štítku s klikou</t>
  </si>
  <si>
    <t>709723990</t>
  </si>
  <si>
    <t>167</t>
  </si>
  <si>
    <t>54914110</t>
  </si>
  <si>
    <t>kování bezpečnostní R1, knoflík-klika R1 Cr</t>
  </si>
  <si>
    <t>-623984422</t>
  </si>
  <si>
    <t>168</t>
  </si>
  <si>
    <t>766661849</t>
  </si>
  <si>
    <t>Demontáž interiérového štítku s klikou</t>
  </si>
  <si>
    <t>-1823484627</t>
  </si>
  <si>
    <t>169</t>
  </si>
  <si>
    <t>766661863</t>
  </si>
  <si>
    <t>Demontáž bezpečnostního štítku s klikou</t>
  </si>
  <si>
    <t>-741120494</t>
  </si>
  <si>
    <t>170</t>
  </si>
  <si>
    <t>766661912</t>
  </si>
  <si>
    <t>Nové atypické dveře levé, světlost otvoru 0,705*2,168, D+M vč. dřevěné zárubně</t>
  </si>
  <si>
    <t>-1393583822</t>
  </si>
  <si>
    <t>171</t>
  </si>
  <si>
    <t>766662811</t>
  </si>
  <si>
    <t>Demontáž truhlářských prahů dveří jednokřídlových</t>
  </si>
  <si>
    <t>1430421947</t>
  </si>
  <si>
    <t>345</t>
  </si>
  <si>
    <t>766682111</t>
  </si>
  <si>
    <t>Montáž zárubní obložkových pro dveře jednokřídlové tl stěny do 170 mm</t>
  </si>
  <si>
    <t>63040557</t>
  </si>
  <si>
    <t>173</t>
  </si>
  <si>
    <t>766691914</t>
  </si>
  <si>
    <t>Vyvěšení nebo zavěšení dřevěných křídel dveří pl do 2 m2</t>
  </si>
  <si>
    <t>903962324</t>
  </si>
  <si>
    <t>174</t>
  </si>
  <si>
    <t>766691931</t>
  </si>
  <si>
    <t>Seřízení dřevěného okenního nebo dveřního otvíracího a sklápěcího křídla</t>
  </si>
  <si>
    <t>-558706615</t>
  </si>
  <si>
    <t>175</t>
  </si>
  <si>
    <t>766695212</t>
  </si>
  <si>
    <t>Montáž truhlářských prahů dveří 1křídlových šířky do 10 cm</t>
  </si>
  <si>
    <t>-2038584353</t>
  </si>
  <si>
    <t>176</t>
  </si>
  <si>
    <t>61187136</t>
  </si>
  <si>
    <t>práh dveřní dřevěný dubový tl 2cm dl 72cm š 10cm</t>
  </si>
  <si>
    <t>-1748998733</t>
  </si>
  <si>
    <t>177</t>
  </si>
  <si>
    <t>61187176</t>
  </si>
  <si>
    <t>práh dveřní dřevěný dubový tl 20mm dl 920mm š 100mm</t>
  </si>
  <si>
    <t>-902170760</t>
  </si>
  <si>
    <t>303</t>
  </si>
  <si>
    <t>766812820</t>
  </si>
  <si>
    <t>Demontáž kuchyňských linek dřevěných nebo kovových délky do 1,5 m</t>
  </si>
  <si>
    <t>112959271</t>
  </si>
  <si>
    <t>178</t>
  </si>
  <si>
    <t>998766102</t>
  </si>
  <si>
    <t>Přesun hmot tonážní pro konstrukce truhlářské v objektech v do 12 m</t>
  </si>
  <si>
    <t>-836448453</t>
  </si>
  <si>
    <t>179</t>
  </si>
  <si>
    <t>998766181</t>
  </si>
  <si>
    <t>Příplatek k přesunu hmot tonážní 766 prováděný bez použití mechanizace</t>
  </si>
  <si>
    <t>-1860911412</t>
  </si>
  <si>
    <t>767</t>
  </si>
  <si>
    <t>Konstrukce zámečnické</t>
  </si>
  <si>
    <t>333</t>
  </si>
  <si>
    <t>767995112</t>
  </si>
  <si>
    <t>Montáž atypických zámečnických konstrukcí hmotnosti do 10 kg</t>
  </si>
  <si>
    <t>kg</t>
  </si>
  <si>
    <t>1543806945</t>
  </si>
  <si>
    <t>337</t>
  </si>
  <si>
    <t>767-1</t>
  </si>
  <si>
    <t>Kryt rozvodů pod bytovou stanicí</t>
  </si>
  <si>
    <t>-786520454</t>
  </si>
  <si>
    <t>334</t>
  </si>
  <si>
    <t>998767102</t>
  </si>
  <si>
    <t>Přesun hmot tonážní pro zámečnické konstrukce v objektech v do 12 m</t>
  </si>
  <si>
    <t>1900047381</t>
  </si>
  <si>
    <t>336</t>
  </si>
  <si>
    <t>998767181</t>
  </si>
  <si>
    <t>Příplatek k přesunu hmot tonážní 767 prováděný bez použití mechanizace</t>
  </si>
  <si>
    <t>-603722235</t>
  </si>
  <si>
    <t>771</t>
  </si>
  <si>
    <t>Podlahy z dlaždic</t>
  </si>
  <si>
    <t>180</t>
  </si>
  <si>
    <t>771111011</t>
  </si>
  <si>
    <t>Vysátí podkladu před pokládkou dlažby</t>
  </si>
  <si>
    <t>-556979530</t>
  </si>
  <si>
    <t>181</t>
  </si>
  <si>
    <t>771121011</t>
  </si>
  <si>
    <t>Nátěr penetrační na podlahu</t>
  </si>
  <si>
    <t>635140424</t>
  </si>
  <si>
    <t>182</t>
  </si>
  <si>
    <t>771151011</t>
  </si>
  <si>
    <t>Samonivelační stěrka podlah pevnosti 20 MPa tl 3 mm</t>
  </si>
  <si>
    <t>279627671</t>
  </si>
  <si>
    <t>183</t>
  </si>
  <si>
    <t>771474112</t>
  </si>
  <si>
    <t>Montáž soklů z dlaždic keramických rovných flexibilní lepidlo v do 90 mm</t>
  </si>
  <si>
    <t>-487047978</t>
  </si>
  <si>
    <t>184</t>
  </si>
  <si>
    <t>59761275</t>
  </si>
  <si>
    <t>sokl-dlažba keramická slinutá hladká do interiéru i exteriéru 330x80mm</t>
  </si>
  <si>
    <t>-857521201</t>
  </si>
  <si>
    <t>185</t>
  </si>
  <si>
    <t>771573810</t>
  </si>
  <si>
    <t>Demontáž podlah z dlaždic keramických lepených</t>
  </si>
  <si>
    <t>386402140</t>
  </si>
  <si>
    <t>186</t>
  </si>
  <si>
    <t>771574264</t>
  </si>
  <si>
    <t>Montáž podlah keramických pro mechanické zatížení protiskluzných lepených flexibilním lepidlem do 19 ks/m2</t>
  </si>
  <si>
    <t>1084812557</t>
  </si>
  <si>
    <t>187</t>
  </si>
  <si>
    <t>59761409</t>
  </si>
  <si>
    <t xml:space="preserve">dlažba keramická slinutá protiskluzná do interiéru i exteriéru pro vysoké mechanické namáhání </t>
  </si>
  <si>
    <t>1455523692</t>
  </si>
  <si>
    <t>188</t>
  </si>
  <si>
    <t>771575131</t>
  </si>
  <si>
    <t>Montáž podlah keramických protiskluzných lepených disperzním lepidlem do 50 ks/m2</t>
  </si>
  <si>
    <t>-161353355</t>
  </si>
  <si>
    <t>189</t>
  </si>
  <si>
    <t>771577111</t>
  </si>
  <si>
    <t>Příplatek k montáž podlah keramických za plochu do 5 m2</t>
  </si>
  <si>
    <t>1342233750</t>
  </si>
  <si>
    <t>191</t>
  </si>
  <si>
    <t>771591115</t>
  </si>
  <si>
    <t>Podlahy spárování silikonem</t>
  </si>
  <si>
    <t>190813877</t>
  </si>
  <si>
    <t>335</t>
  </si>
  <si>
    <t>998771102</t>
  </si>
  <si>
    <t>Přesun hmot tonážní pro podlahy z dlaždic v objektech v do 12 m</t>
  </si>
  <si>
    <t>1300429227</t>
  </si>
  <si>
    <t>192</t>
  </si>
  <si>
    <t>998771181</t>
  </si>
  <si>
    <t>Příplatek k přesunu hmot tonážní 771 prováděný bez použití mechanizace</t>
  </si>
  <si>
    <t>1150276093</t>
  </si>
  <si>
    <t>775</t>
  </si>
  <si>
    <t>Podlahy skládané</t>
  </si>
  <si>
    <t>347</t>
  </si>
  <si>
    <t>775411810</t>
  </si>
  <si>
    <t>Demontáž soklíků nebo lišt dřevěných přibíjených</t>
  </si>
  <si>
    <t>1545346287</t>
  </si>
  <si>
    <t>286</t>
  </si>
  <si>
    <t>775413315</t>
  </si>
  <si>
    <t>Montáž soklíku ze dřeva tvrdého nebo měkkého lepeného</t>
  </si>
  <si>
    <t>-1175797777</t>
  </si>
  <si>
    <t>287</t>
  </si>
  <si>
    <t>61418151</t>
  </si>
  <si>
    <t>lišta podlahová dřevěná dub 28x28mm</t>
  </si>
  <si>
    <t>1741778539</t>
  </si>
  <si>
    <t>348</t>
  </si>
  <si>
    <t>775511800</t>
  </si>
  <si>
    <t>Demontáž podlah vlysových lepených s lištami lepenými</t>
  </si>
  <si>
    <t>590021576</t>
  </si>
  <si>
    <t>279</t>
  </si>
  <si>
    <t>775541111</t>
  </si>
  <si>
    <t>Montáž podlah plovoucích z lamel dýhovaných a laminovaných lepených v drážce š dílce do 150 mm</t>
  </si>
  <si>
    <t>915120561</t>
  </si>
  <si>
    <t>280</t>
  </si>
  <si>
    <t>61151071</t>
  </si>
  <si>
    <t>podlaha dřevěná 1-lamela tl 9mm nad dl 1200mm dub</t>
  </si>
  <si>
    <t>-624758141</t>
  </si>
  <si>
    <t>282</t>
  </si>
  <si>
    <t>775591193</t>
  </si>
  <si>
    <t>Montáž podložky termoizolační pro plovoucí podlahy</t>
  </si>
  <si>
    <t>-1689540722</t>
  </si>
  <si>
    <t>285</t>
  </si>
  <si>
    <t>61155366</t>
  </si>
  <si>
    <t>podložka izolační z pěnového PE s parozábranou 3mm na povrchu s LDPE fólií 0,2mm celková šíře 1,1m</t>
  </si>
  <si>
    <t>1558370133</t>
  </si>
  <si>
    <t>288</t>
  </si>
  <si>
    <t>998775102</t>
  </si>
  <si>
    <t>Přesun hmot tonážní pro podlahy dřevěné v objektech v do 12 m</t>
  </si>
  <si>
    <t>494879200</t>
  </si>
  <si>
    <t>200</t>
  </si>
  <si>
    <t>998775181</t>
  </si>
  <si>
    <t>Příplatek k přesunu hmot tonážní 775 prováděný bez použití mechanizace</t>
  </si>
  <si>
    <t>-1922238270</t>
  </si>
  <si>
    <t>776</t>
  </si>
  <si>
    <t>Podlahy povlakové</t>
  </si>
  <si>
    <t>201</t>
  </si>
  <si>
    <t>776111116</t>
  </si>
  <si>
    <t>Odstranění zbytků lepidla z podkladu povlakových podlah broušením</t>
  </si>
  <si>
    <t>-1428748133</t>
  </si>
  <si>
    <t>203</t>
  </si>
  <si>
    <t>776121311</t>
  </si>
  <si>
    <t>Vodou ředitelná penetrace savého podkladu povlakových podlah ředěná v poměru 1:1</t>
  </si>
  <si>
    <t>-382827077</t>
  </si>
  <si>
    <t>204</t>
  </si>
  <si>
    <t>776141111</t>
  </si>
  <si>
    <t>Vyrovnání podkladu povlakových podlah stěrkou pevnosti 20 MPa tl 3 mm</t>
  </si>
  <si>
    <t>-1680133902</t>
  </si>
  <si>
    <t>205</t>
  </si>
  <si>
    <t>776201812</t>
  </si>
  <si>
    <t>Demontáž lepených povlakových podlah s podložkou ručně</t>
  </si>
  <si>
    <t>-1567260413</t>
  </si>
  <si>
    <t>209</t>
  </si>
  <si>
    <t>776410811</t>
  </si>
  <si>
    <t>Odstranění soklíků a lišt pryžových nebo plastových</t>
  </si>
  <si>
    <t>-1466184902</t>
  </si>
  <si>
    <t>213</t>
  </si>
  <si>
    <t>998776102</t>
  </si>
  <si>
    <t>Přesun hmot tonážní pro podlahy povlakové v objektech v do 12 m</t>
  </si>
  <si>
    <t>903486894</t>
  </si>
  <si>
    <t>214</t>
  </si>
  <si>
    <t>998776181</t>
  </si>
  <si>
    <t>Příplatek k přesunu hmot tonážní 776 prováděný bez použití mechanizace</t>
  </si>
  <si>
    <t>-1526490594</t>
  </si>
  <si>
    <t>781</t>
  </si>
  <si>
    <t>Dokončovací práce - obklady</t>
  </si>
  <si>
    <t>215</t>
  </si>
  <si>
    <t>781111011</t>
  </si>
  <si>
    <t>Ometení (oprášení) stěny při přípravě podkladu</t>
  </si>
  <si>
    <t>-554890716</t>
  </si>
  <si>
    <t>216</t>
  </si>
  <si>
    <t>781121011</t>
  </si>
  <si>
    <t>Nátěr penetrační na stěnu</t>
  </si>
  <si>
    <t>1949228055</t>
  </si>
  <si>
    <t>217</t>
  </si>
  <si>
    <t>781131241</t>
  </si>
  <si>
    <t>Izolace pod obklad těsnícími pásy vnitřní kout</t>
  </si>
  <si>
    <t>-238952855</t>
  </si>
  <si>
    <t>218</t>
  </si>
  <si>
    <t>781131242</t>
  </si>
  <si>
    <t>Izolace pod obklad těsnícími pásy vnější roh</t>
  </si>
  <si>
    <t>-66225884</t>
  </si>
  <si>
    <t>219</t>
  </si>
  <si>
    <t>781473810</t>
  </si>
  <si>
    <t>Demontáž obkladů z obkladaček keramických lepených</t>
  </si>
  <si>
    <t>47099611</t>
  </si>
  <si>
    <t>220</t>
  </si>
  <si>
    <t>781474114</t>
  </si>
  <si>
    <t>Montáž obkladů vnitřních keramických hladkých do 22 ks/m2 lepených flexibilním lepidlem</t>
  </si>
  <si>
    <t>-10656893</t>
  </si>
  <si>
    <t>221</t>
  </si>
  <si>
    <t>59761040</t>
  </si>
  <si>
    <t>obklad keramický hladký přes 19 do 22ks/m2</t>
  </si>
  <si>
    <t>253234622</t>
  </si>
  <si>
    <t>222</t>
  </si>
  <si>
    <t>781475111</t>
  </si>
  <si>
    <t>Montáž obkladů vnitřních keramických hladkých do 22 ks/m2 lepených disperzním lepidlem nebo tmelem</t>
  </si>
  <si>
    <t>735462910</t>
  </si>
  <si>
    <t>223</t>
  </si>
  <si>
    <t>781477111</t>
  </si>
  <si>
    <t>Příplatek k montáži obkladů vnitřních keramických hladkých za plochu do 10 m2</t>
  </si>
  <si>
    <t>-1143347422</t>
  </si>
  <si>
    <t>227</t>
  </si>
  <si>
    <t>781495115</t>
  </si>
  <si>
    <t>Spárování vnitřních obkladů silikonem</t>
  </si>
  <si>
    <t>-1392579330</t>
  </si>
  <si>
    <t>224</t>
  </si>
  <si>
    <t>781491822</t>
  </si>
  <si>
    <t>Demontáž vanových dvířek plastových lepených s rámem</t>
  </si>
  <si>
    <t>740404849</t>
  </si>
  <si>
    <t>225</t>
  </si>
  <si>
    <t>781493611</t>
  </si>
  <si>
    <t>Montáž vanových plastových dvířek s rámem lepených</t>
  </si>
  <si>
    <t>-1345362207</t>
  </si>
  <si>
    <t>226</t>
  </si>
  <si>
    <t>781494211</t>
  </si>
  <si>
    <t>Plastové profily vanové lepené flexibilním lepidlem</t>
  </si>
  <si>
    <t>-1846501598</t>
  </si>
  <si>
    <t>228</t>
  </si>
  <si>
    <t>781495141</t>
  </si>
  <si>
    <t>Průnik obkladem kruhový do DN 30</t>
  </si>
  <si>
    <t>1122567745</t>
  </si>
  <si>
    <t>229</t>
  </si>
  <si>
    <t>781495142</t>
  </si>
  <si>
    <t>Průnik obkladem kruhový do DN 90</t>
  </si>
  <si>
    <t>-1937403341</t>
  </si>
  <si>
    <t>230</t>
  </si>
  <si>
    <t>998781102</t>
  </si>
  <si>
    <t>Přesun hmot tonážní pro obklady keramické v objektech v do 12 m</t>
  </si>
  <si>
    <t>331561409</t>
  </si>
  <si>
    <t>231</t>
  </si>
  <si>
    <t>998781181</t>
  </si>
  <si>
    <t>Příplatek k přesunu hmot tonážní 781 prováděný bez použití mechanizace</t>
  </si>
  <si>
    <t>223136979</t>
  </si>
  <si>
    <t>783</t>
  </si>
  <si>
    <t>Dokončovací práce - nátěry</t>
  </si>
  <si>
    <t>232</t>
  </si>
  <si>
    <t>783000201</t>
  </si>
  <si>
    <t>Přemístění okenních nebo dveřních křídel pro zhotovení nátěrů vodorovné do 50 m</t>
  </si>
  <si>
    <t>-1882525881</t>
  </si>
  <si>
    <t>233</t>
  </si>
  <si>
    <t>783106805</t>
  </si>
  <si>
    <t>Odstranění nátěrů z truhlářských konstrukcí opálením</t>
  </si>
  <si>
    <t>-880477941</t>
  </si>
  <si>
    <t>234</t>
  </si>
  <si>
    <t>783113101</t>
  </si>
  <si>
    <t>Jednonásobný napouštěcí syntetický nátěr truhlářských konstrukcí</t>
  </si>
  <si>
    <t>-798167982</t>
  </si>
  <si>
    <t>235</t>
  </si>
  <si>
    <t>783114101</t>
  </si>
  <si>
    <t>Základní jednonásobný syntetický nátěr truhlářských konstrukcí</t>
  </si>
  <si>
    <t>-1487166772</t>
  </si>
  <si>
    <t>236</t>
  </si>
  <si>
    <t>783118211</t>
  </si>
  <si>
    <t>Lakovací dvojnásobný syntetický nátěr truhlářských konstrukcí s mezibroušením</t>
  </si>
  <si>
    <t>214893431</t>
  </si>
  <si>
    <t>237</t>
  </si>
  <si>
    <t>783122101</t>
  </si>
  <si>
    <t>Lokální tmelení truhlářských konstrukcí včetně přebroušení disperzním tmelem plochy do 10%</t>
  </si>
  <si>
    <t>-32631581</t>
  </si>
  <si>
    <t>784</t>
  </si>
  <si>
    <t>Dokončovací práce - malby a tapety</t>
  </si>
  <si>
    <t>238</t>
  </si>
  <si>
    <t>784111001</t>
  </si>
  <si>
    <t>Oprášení (ometení ) podkladu v místnostech výšky do 3,80 m</t>
  </si>
  <si>
    <t>1012476737</t>
  </si>
  <si>
    <t>239</t>
  </si>
  <si>
    <t>784111011</t>
  </si>
  <si>
    <t>Obroušení podkladu omítnutého v místnostech výšky do 3,80 m</t>
  </si>
  <si>
    <t>1554648654</t>
  </si>
  <si>
    <t>240</t>
  </si>
  <si>
    <t>784121001</t>
  </si>
  <si>
    <t>Oškrabání malby v mísnostech výšky do 3,80 m</t>
  </si>
  <si>
    <t>828037151</t>
  </si>
  <si>
    <t>241</t>
  </si>
  <si>
    <t>784121011</t>
  </si>
  <si>
    <t>Rozmývání podkladu po oškrabání malby v místnostech výšky do 3,80 m</t>
  </si>
  <si>
    <t>-867707542</t>
  </si>
  <si>
    <t>242</t>
  </si>
  <si>
    <t>784161001</t>
  </si>
  <si>
    <t>Tmelení spar a rohů šířky do 3 mm akrylátovým tmelem v místnostech výšky do 3,80 m</t>
  </si>
  <si>
    <t>-494097858</t>
  </si>
  <si>
    <t>243</t>
  </si>
  <si>
    <t>784161111</t>
  </si>
  <si>
    <t>Bandážování rohů stěn v místnostech výšky do 3,80 m</t>
  </si>
  <si>
    <t>1605578652</t>
  </si>
  <si>
    <t>244</t>
  </si>
  <si>
    <t>59030680</t>
  </si>
  <si>
    <t>páska ze skelných vláken pro SDK</t>
  </si>
  <si>
    <t>-349485323</t>
  </si>
  <si>
    <t>245</t>
  </si>
  <si>
    <t>784171001</t>
  </si>
  <si>
    <t>Olepování vnitřních ploch páskou v místnostech výšky do 3,80 m</t>
  </si>
  <si>
    <t>-1844252064</t>
  </si>
  <si>
    <t>246</t>
  </si>
  <si>
    <t>58124833</t>
  </si>
  <si>
    <t>páska pro malířské potřeby maskovací krepová 19mm x 50 m</t>
  </si>
  <si>
    <t>-1830481418</t>
  </si>
  <si>
    <t>247</t>
  </si>
  <si>
    <t>784171101</t>
  </si>
  <si>
    <t>Zakrytí vnitřních podlah včetně pozdějšího odkrytí</t>
  </si>
  <si>
    <t>-2047874186</t>
  </si>
  <si>
    <t>248</t>
  </si>
  <si>
    <t>58124842</t>
  </si>
  <si>
    <t>fólie pro malířské potřeby zakrývací, 7µ, 4 x 5 m</t>
  </si>
  <si>
    <t>-744684004</t>
  </si>
  <si>
    <t>249</t>
  </si>
  <si>
    <t>784171121</t>
  </si>
  <si>
    <t xml:space="preserve">Zakrytí vnitřních ploch  konstrukcí nebo prvků  v místnostech výšky do 3,80 m</t>
  </si>
  <si>
    <t>-1900789963</t>
  </si>
  <si>
    <t>250</t>
  </si>
  <si>
    <t>784181121</t>
  </si>
  <si>
    <t>Hloubková jednonásobná penetrace podkladu v místnostech výšky do 3,80 m</t>
  </si>
  <si>
    <t>-1677963428</t>
  </si>
  <si>
    <t>251</t>
  </si>
  <si>
    <t>784211101</t>
  </si>
  <si>
    <t>Dvojnásobné bílé malby ze směsí za mokra výborně otěruvzdorných v místnostech výšky do 3,80 m</t>
  </si>
  <si>
    <t>645628904</t>
  </si>
  <si>
    <t>252</t>
  </si>
  <si>
    <t>784211141</t>
  </si>
  <si>
    <t>Příplatek k cenám 2x maleb ze směsí za mokra za provádění plochy do 5m2</t>
  </si>
  <si>
    <t>-430980734</t>
  </si>
  <si>
    <t>HZS</t>
  </si>
  <si>
    <t>Hodinové zúčtovací sazby</t>
  </si>
  <si>
    <t>343</t>
  </si>
  <si>
    <t>HZS4212</t>
  </si>
  <si>
    <t>Hodinová zúčtovací sazba revizní technik specialista - revize elektro</t>
  </si>
  <si>
    <t>hod</t>
  </si>
  <si>
    <t>512</t>
  </si>
  <si>
    <t>720336504</t>
  </si>
  <si>
    <t>344</t>
  </si>
  <si>
    <t>HZS4222</t>
  </si>
  <si>
    <t>Hodinová zúčtovací sazba- revize plyn</t>
  </si>
  <si>
    <t>-250355932</t>
  </si>
  <si>
    <t>Vedlejší rozpočtové náklady</t>
  </si>
  <si>
    <t>VRN3</t>
  </si>
  <si>
    <t>253</t>
  </si>
  <si>
    <t>030001000</t>
  </si>
  <si>
    <t>den</t>
  </si>
  <si>
    <t>1024</t>
  </si>
  <si>
    <t>-791392088</t>
  </si>
  <si>
    <t>VRN7</t>
  </si>
  <si>
    <t>254</t>
  </si>
  <si>
    <t>070001000</t>
  </si>
  <si>
    <t>-1069760100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</si>
</sst>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38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39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40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41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42</v>
      </c>
      <c r="E32" s="46"/>
      <c r="F32" s="29" t="s">
        <v>43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44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45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46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47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48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49</v>
      </c>
      <c r="U38" s="53"/>
      <c r="V38" s="53"/>
      <c r="W38" s="53"/>
      <c r="X38" s="55" t="s">
        <v>50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53</v>
      </c>
      <c r="AI60" s="42"/>
      <c r="AJ60" s="42"/>
      <c r="AK60" s="42"/>
      <c r="AL60" s="42"/>
      <c r="AM60" s="63" t="s">
        <v>54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53</v>
      </c>
      <c r="AI75" s="42"/>
      <c r="AJ75" s="42"/>
      <c r="AK75" s="42"/>
      <c r="AL75" s="42"/>
      <c r="AM75" s="63" t="s">
        <v>54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31. 12. 2019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Městská část Praha 6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33</v>
      </c>
      <c r="AJ90" s="39"/>
      <c r="AK90" s="39"/>
      <c r="AL90" s="39"/>
      <c r="AM90" s="79" t="str">
        <f>IF(E20="","",E20)</f>
        <v>Ing.Ladislav Konečný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0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77</v>
      </c>
      <c r="BT95" s="130" t="s">
        <v>85</v>
      </c>
      <c r="BU95" s="130" t="s">
        <v>79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87</v>
      </c>
      <c r="B96" s="69"/>
      <c r="C96" s="132"/>
      <c r="D96" s="132"/>
      <c r="E96" s="133" t="s">
        <v>88</v>
      </c>
      <c r="F96" s="133"/>
      <c r="G96" s="133"/>
      <c r="H96" s="133"/>
      <c r="I96" s="133"/>
      <c r="J96" s="132"/>
      <c r="K96" s="133" t="s">
        <v>89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'02 - Rooseveltova 617-28,...'!J34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90</v>
      </c>
      <c r="AR96" s="71"/>
      <c r="AS96" s="136">
        <v>0</v>
      </c>
      <c r="AT96" s="137">
        <f>ROUND(SUM(AV96:AW96),2)</f>
        <v>0</v>
      </c>
      <c r="AU96" s="138">
        <f>'02 - Rooseveltova 617-28,...'!P161</f>
        <v>0</v>
      </c>
      <c r="AV96" s="137">
        <f>'02 - Rooseveltova 617-28,...'!J37</f>
        <v>0</v>
      </c>
      <c r="AW96" s="137">
        <f>'02 - Rooseveltova 617-28,...'!J38</f>
        <v>0</v>
      </c>
      <c r="AX96" s="137">
        <f>'02 - Rooseveltova 617-28,...'!J39</f>
        <v>0</v>
      </c>
      <c r="AY96" s="137">
        <f>'02 - Rooseveltova 617-28,...'!J40</f>
        <v>0</v>
      </c>
      <c r="AZ96" s="137">
        <f>'02 - Rooseveltova 617-28,...'!F37</f>
        <v>0</v>
      </c>
      <c r="BA96" s="137">
        <f>'02 - Rooseveltova 617-28,...'!F38</f>
        <v>0</v>
      </c>
      <c r="BB96" s="137">
        <f>'02 - Rooseveltova 617-28,...'!F39</f>
        <v>0</v>
      </c>
      <c r="BC96" s="137">
        <f>'02 - Rooseveltova 617-28,...'!F40</f>
        <v>0</v>
      </c>
      <c r="BD96" s="139">
        <f>'02 - Rooseveltova 617-28,...'!F41</f>
        <v>0</v>
      </c>
      <c r="BE96" s="4"/>
      <c r="BT96" s="140" t="s">
        <v>91</v>
      </c>
      <c r="BV96" s="140" t="s">
        <v>80</v>
      </c>
      <c r="BW96" s="140" t="s">
        <v>92</v>
      </c>
      <c r="BX96" s="140" t="s">
        <v>86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93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94</v>
      </c>
      <c r="AT98" s="100" t="s">
        <v>95</v>
      </c>
      <c r="AU98" s="100" t="s">
        <v>42</v>
      </c>
      <c r="AV98" s="101" t="s">
        <v>65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96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97</v>
      </c>
      <c r="AU99" s="145" t="s">
        <v>43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98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99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97</v>
      </c>
      <c r="AU100" s="145" t="s">
        <v>43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100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99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97</v>
      </c>
      <c r="AU101" s="145" t="s">
        <v>43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100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97</v>
      </c>
      <c r="AU102" s="150" t="s">
        <v>43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100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101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apbGGV5b+sUq7dTRsqF+1SPWq84k5mvrsGlu6yE/yocIanfxWv6c+GXGHkpw0Vwz6/JWVnyu9mJwN+IusdOHPg==" hashValue="Kh+jdfsU8NCEd2ondXQdTgEFnqrxJ0wQfW8D/87Yv9h/50PeyYwczytHEwdGIqSTVD8VImfS9mj/eyUmdoFEkQ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2 - Rooseveltova 617-2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7"/>
      <c r="J3" s="156"/>
      <c r="K3" s="156"/>
      <c r="L3" s="17"/>
      <c r="AT3" s="14" t="s">
        <v>85</v>
      </c>
    </row>
    <row r="4" s="1" customFormat="1" ht="24.96" customHeight="1">
      <c r="B4" s="17"/>
      <c r="D4" s="158" t="s">
        <v>102</v>
      </c>
      <c r="I4" s="154"/>
      <c r="L4" s="17"/>
      <c r="M4" s="159" t="s">
        <v>10</v>
      </c>
      <c r="AT4" s="14" t="s">
        <v>4</v>
      </c>
    </row>
    <row r="5" s="1" customFormat="1" ht="6.96" customHeight="1">
      <c r="B5" s="17"/>
      <c r="I5" s="154"/>
      <c r="L5" s="17"/>
    </row>
    <row r="6" s="1" customFormat="1" ht="12" customHeight="1">
      <c r="B6" s="17"/>
      <c r="D6" s="160" t="s">
        <v>16</v>
      </c>
      <c r="I6" s="154"/>
      <c r="L6" s="17"/>
    </row>
    <row r="7" s="1" customFormat="1" ht="16.5" customHeight="1">
      <c r="B7" s="17"/>
      <c r="E7" s="161" t="str">
        <f>'Rekapitulace stavby'!K6</f>
        <v>ÚMČ Praha 6</v>
      </c>
      <c r="F7" s="160"/>
      <c r="G7" s="160"/>
      <c r="H7" s="160"/>
      <c r="I7" s="154"/>
      <c r="L7" s="17"/>
    </row>
    <row r="8" s="1" customFormat="1" ht="12" customHeight="1">
      <c r="B8" s="17"/>
      <c r="D8" s="160" t="s">
        <v>103</v>
      </c>
      <c r="I8" s="154"/>
      <c r="L8" s="17"/>
    </row>
    <row r="9" s="2" customFormat="1" ht="16.5" customHeight="1">
      <c r="A9" s="37"/>
      <c r="B9" s="40"/>
      <c r="C9" s="37"/>
      <c r="D9" s="37"/>
      <c r="E9" s="161" t="s">
        <v>104</v>
      </c>
      <c r="F9" s="37"/>
      <c r="G9" s="37"/>
      <c r="H9" s="37"/>
      <c r="I9" s="162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105</v>
      </c>
      <c r="E10" s="37"/>
      <c r="F10" s="37"/>
      <c r="G10" s="37"/>
      <c r="H10" s="37"/>
      <c r="I10" s="162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106</v>
      </c>
      <c r="F11" s="37"/>
      <c r="G11" s="37"/>
      <c r="H11" s="37"/>
      <c r="I11" s="162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162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18</v>
      </c>
      <c r="E13" s="37"/>
      <c r="F13" s="140" t="s">
        <v>1</v>
      </c>
      <c r="G13" s="37"/>
      <c r="H13" s="37"/>
      <c r="I13" s="164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20</v>
      </c>
      <c r="E14" s="37"/>
      <c r="F14" s="140" t="s">
        <v>21</v>
      </c>
      <c r="G14" s="37"/>
      <c r="H14" s="37"/>
      <c r="I14" s="164" t="s">
        <v>22</v>
      </c>
      <c r="J14" s="165" t="str">
        <f>'Rekapitulace stavby'!AN8</f>
        <v>31. 12. 2019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162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24</v>
      </c>
      <c r="E16" s="37"/>
      <c r="F16" s="37"/>
      <c r="G16" s="37"/>
      <c r="H16" s="37"/>
      <c r="I16" s="164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27</v>
      </c>
      <c r="F17" s="37"/>
      <c r="G17" s="37"/>
      <c r="H17" s="37"/>
      <c r="I17" s="164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162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29</v>
      </c>
      <c r="E19" s="37"/>
      <c r="F19" s="37"/>
      <c r="G19" s="37"/>
      <c r="H19" s="37"/>
      <c r="I19" s="164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4" t="s">
        <v>28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162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31</v>
      </c>
      <c r="E22" s="37"/>
      <c r="F22" s="37"/>
      <c r="G22" s="37"/>
      <c r="H22" s="37"/>
      <c r="I22" s="164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64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162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33</v>
      </c>
      <c r="E25" s="37"/>
      <c r="F25" s="37"/>
      <c r="G25" s="37"/>
      <c r="H25" s="37"/>
      <c r="I25" s="164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34</v>
      </c>
      <c r="F26" s="37"/>
      <c r="G26" s="37"/>
      <c r="H26" s="37"/>
      <c r="I26" s="164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162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35</v>
      </c>
      <c r="E28" s="37"/>
      <c r="F28" s="37"/>
      <c r="G28" s="37"/>
      <c r="H28" s="37"/>
      <c r="I28" s="162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9"/>
      <c r="J29" s="166"/>
      <c r="K29" s="166"/>
      <c r="L29" s="170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162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71"/>
      <c r="E31" s="171"/>
      <c r="F31" s="171"/>
      <c r="G31" s="171"/>
      <c r="H31" s="171"/>
      <c r="I31" s="172"/>
      <c r="J31" s="171"/>
      <c r="K31" s="171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107</v>
      </c>
      <c r="E32" s="37"/>
      <c r="F32" s="37"/>
      <c r="G32" s="37"/>
      <c r="H32" s="37"/>
      <c r="I32" s="162"/>
      <c r="J32" s="173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4" t="s">
        <v>96</v>
      </c>
      <c r="E33" s="37"/>
      <c r="F33" s="37"/>
      <c r="G33" s="37"/>
      <c r="H33" s="37"/>
      <c r="I33" s="162"/>
      <c r="J33" s="173">
        <f>J132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5" t="s">
        <v>38</v>
      </c>
      <c r="E34" s="37"/>
      <c r="F34" s="37"/>
      <c r="G34" s="37"/>
      <c r="H34" s="37"/>
      <c r="I34" s="162"/>
      <c r="J34" s="176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71"/>
      <c r="E35" s="171"/>
      <c r="F35" s="171"/>
      <c r="G35" s="171"/>
      <c r="H35" s="171"/>
      <c r="I35" s="172"/>
      <c r="J35" s="171"/>
      <c r="K35" s="171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7" t="s">
        <v>40</v>
      </c>
      <c r="G36" s="37"/>
      <c r="H36" s="37"/>
      <c r="I36" s="178" t="s">
        <v>39</v>
      </c>
      <c r="J36" s="177" t="s">
        <v>41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9" t="s">
        <v>42</v>
      </c>
      <c r="E37" s="160" t="s">
        <v>43</v>
      </c>
      <c r="F37" s="180">
        <f>ROUND((SUM(BE132:BE139) + SUM(BE161:BE482)),  2)</f>
        <v>0</v>
      </c>
      <c r="G37" s="37"/>
      <c r="H37" s="37"/>
      <c r="I37" s="181">
        <v>0.20999999999999999</v>
      </c>
      <c r="J37" s="180">
        <f>ROUND(((SUM(BE132:BE139) + SUM(BE161:BE482))*I37),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0" t="s">
        <v>44</v>
      </c>
      <c r="F38" s="180">
        <f>ROUND((SUM(BF132:BF139) + SUM(BF161:BF482)),  2)</f>
        <v>0</v>
      </c>
      <c r="G38" s="37"/>
      <c r="H38" s="37"/>
      <c r="I38" s="181">
        <v>0.14999999999999999</v>
      </c>
      <c r="J38" s="180">
        <f>ROUND(((SUM(BF132:BF139) + SUM(BF161:BF482))*I38),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0" t="s">
        <v>45</v>
      </c>
      <c r="F39" s="180">
        <f>ROUND((SUM(BG132:BG139) + SUM(BG161:BG482)),  2)</f>
        <v>0</v>
      </c>
      <c r="G39" s="37"/>
      <c r="H39" s="37"/>
      <c r="I39" s="181">
        <v>0.20999999999999999</v>
      </c>
      <c r="J39" s="18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0" t="s">
        <v>46</v>
      </c>
      <c r="F40" s="180">
        <f>ROUND((SUM(BH132:BH139) + SUM(BH161:BH482)),  2)</f>
        <v>0</v>
      </c>
      <c r="G40" s="37"/>
      <c r="H40" s="37"/>
      <c r="I40" s="181">
        <v>0.14999999999999999</v>
      </c>
      <c r="J40" s="18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47</v>
      </c>
      <c r="F41" s="180">
        <f>ROUND((SUM(BI132:BI139) + SUM(BI161:BI482)),  2)</f>
        <v>0</v>
      </c>
      <c r="G41" s="37"/>
      <c r="H41" s="37"/>
      <c r="I41" s="181">
        <v>0</v>
      </c>
      <c r="J41" s="18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162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7"/>
      <c r="J43" s="188">
        <f>SUM(J34:J41)</f>
        <v>0</v>
      </c>
      <c r="K43" s="18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162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I45" s="154"/>
      <c r="L45" s="17"/>
    </row>
    <row r="46" s="1" customFormat="1" ht="14.4" customHeight="1">
      <c r="B46" s="17"/>
      <c r="I46" s="154"/>
      <c r="L46" s="17"/>
    </row>
    <row r="47" s="1" customFormat="1" ht="14.4" customHeight="1">
      <c r="B47" s="17"/>
      <c r="I47" s="154"/>
      <c r="L47" s="17"/>
    </row>
    <row r="48" s="1" customFormat="1" ht="14.4" customHeight="1">
      <c r="B48" s="17"/>
      <c r="I48" s="154"/>
      <c r="L48" s="17"/>
    </row>
    <row r="49" s="1" customFormat="1" ht="14.4" customHeight="1">
      <c r="B49" s="17"/>
      <c r="I49" s="154"/>
      <c r="L49" s="17"/>
    </row>
    <row r="50" s="2" customFormat="1" ht="14.4" customHeight="1">
      <c r="B50" s="62"/>
      <c r="D50" s="190" t="s">
        <v>51</v>
      </c>
      <c r="E50" s="191"/>
      <c r="F50" s="191"/>
      <c r="G50" s="190" t="s">
        <v>52</v>
      </c>
      <c r="H50" s="191"/>
      <c r="I50" s="192"/>
      <c r="J50" s="191"/>
      <c r="K50" s="191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93" t="s">
        <v>53</v>
      </c>
      <c r="E61" s="194"/>
      <c r="F61" s="195" t="s">
        <v>54</v>
      </c>
      <c r="G61" s="193" t="s">
        <v>53</v>
      </c>
      <c r="H61" s="194"/>
      <c r="I61" s="196"/>
      <c r="J61" s="197" t="s">
        <v>54</v>
      </c>
      <c r="K61" s="19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90" t="s">
        <v>55</v>
      </c>
      <c r="E65" s="198"/>
      <c r="F65" s="198"/>
      <c r="G65" s="190" t="s">
        <v>56</v>
      </c>
      <c r="H65" s="198"/>
      <c r="I65" s="199"/>
      <c r="J65" s="198"/>
      <c r="K65" s="19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93" t="s">
        <v>53</v>
      </c>
      <c r="E76" s="194"/>
      <c r="F76" s="195" t="s">
        <v>54</v>
      </c>
      <c r="G76" s="193" t="s">
        <v>53</v>
      </c>
      <c r="H76" s="194"/>
      <c r="I76" s="196"/>
      <c r="J76" s="197" t="s">
        <v>54</v>
      </c>
      <c r="K76" s="19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200"/>
      <c r="C77" s="201"/>
      <c r="D77" s="201"/>
      <c r="E77" s="201"/>
      <c r="F77" s="201"/>
      <c r="G77" s="201"/>
      <c r="H77" s="201"/>
      <c r="I77" s="202"/>
      <c r="J77" s="201"/>
      <c r="K77" s="20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203"/>
      <c r="C81" s="204"/>
      <c r="D81" s="204"/>
      <c r="E81" s="204"/>
      <c r="F81" s="204"/>
      <c r="G81" s="204"/>
      <c r="H81" s="204"/>
      <c r="I81" s="205"/>
      <c r="J81" s="204"/>
      <c r="K81" s="20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108</v>
      </c>
      <c r="D82" s="39"/>
      <c r="E82" s="39"/>
      <c r="F82" s="39"/>
      <c r="G82" s="39"/>
      <c r="H82" s="39"/>
      <c r="I82" s="162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62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162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06" t="str">
        <f>E7</f>
        <v>ÚMČ Praha 6</v>
      </c>
      <c r="F85" s="29"/>
      <c r="G85" s="29"/>
      <c r="H85" s="29"/>
      <c r="I85" s="162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103</v>
      </c>
      <c r="D86" s="19"/>
      <c r="E86" s="19"/>
      <c r="F86" s="19"/>
      <c r="G86" s="19"/>
      <c r="H86" s="19"/>
      <c r="I86" s="154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206" t="s">
        <v>104</v>
      </c>
      <c r="F87" s="39"/>
      <c r="G87" s="39"/>
      <c r="H87" s="39"/>
      <c r="I87" s="162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105</v>
      </c>
      <c r="D88" s="39"/>
      <c r="E88" s="39"/>
      <c r="F88" s="39"/>
      <c r="G88" s="39"/>
      <c r="H88" s="39"/>
      <c r="I88" s="162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02 - Rooseveltova 617/28,dveře č.1, byt č. 3</v>
      </c>
      <c r="F89" s="39"/>
      <c r="G89" s="39"/>
      <c r="H89" s="39"/>
      <c r="I89" s="162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62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164" t="s">
        <v>22</v>
      </c>
      <c r="J91" s="78" t="str">
        <f>IF(J14="","",J14)</f>
        <v>31. 12. 2019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62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>Městská část Praha 6</v>
      </c>
      <c r="G93" s="39"/>
      <c r="H93" s="39"/>
      <c r="I93" s="164" t="s">
        <v>31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29" t="s">
        <v>29</v>
      </c>
      <c r="D94" s="39"/>
      <c r="E94" s="39"/>
      <c r="F94" s="24" t="str">
        <f>IF(E20="","",E20)</f>
        <v>Vyplň údaj</v>
      </c>
      <c r="G94" s="39"/>
      <c r="H94" s="39"/>
      <c r="I94" s="164" t="s">
        <v>33</v>
      </c>
      <c r="J94" s="33" t="str">
        <f>E26</f>
        <v>Ing.Ladislav Konečný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62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207" t="s">
        <v>109</v>
      </c>
      <c r="D96" s="152"/>
      <c r="E96" s="152"/>
      <c r="F96" s="152"/>
      <c r="G96" s="152"/>
      <c r="H96" s="152"/>
      <c r="I96" s="208"/>
      <c r="J96" s="209" t="s">
        <v>110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62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210" t="s">
        <v>111</v>
      </c>
      <c r="D98" s="39"/>
      <c r="E98" s="39"/>
      <c r="F98" s="39"/>
      <c r="G98" s="39"/>
      <c r="H98" s="39"/>
      <c r="I98" s="162"/>
      <c r="J98" s="109">
        <f>J161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112</v>
      </c>
    </row>
    <row r="99" s="9" customFormat="1" ht="24.96" customHeight="1">
      <c r="A99" s="9"/>
      <c r="B99" s="211"/>
      <c r="C99" s="212"/>
      <c r="D99" s="213" t="s">
        <v>113</v>
      </c>
      <c r="E99" s="214"/>
      <c r="F99" s="214"/>
      <c r="G99" s="214"/>
      <c r="H99" s="214"/>
      <c r="I99" s="215"/>
      <c r="J99" s="216">
        <f>J162</f>
        <v>0</v>
      </c>
      <c r="K99" s="212"/>
      <c r="L99" s="21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8"/>
      <c r="C100" s="132"/>
      <c r="D100" s="219" t="s">
        <v>114</v>
      </c>
      <c r="E100" s="220"/>
      <c r="F100" s="220"/>
      <c r="G100" s="220"/>
      <c r="H100" s="220"/>
      <c r="I100" s="221"/>
      <c r="J100" s="222">
        <f>J163</f>
        <v>0</v>
      </c>
      <c r="K100" s="132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8"/>
      <c r="C101" s="132"/>
      <c r="D101" s="219" t="s">
        <v>115</v>
      </c>
      <c r="E101" s="220"/>
      <c r="F101" s="220"/>
      <c r="G101" s="220"/>
      <c r="H101" s="220"/>
      <c r="I101" s="221"/>
      <c r="J101" s="222">
        <f>J171</f>
        <v>0</v>
      </c>
      <c r="K101" s="132"/>
      <c r="L101" s="22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8"/>
      <c r="C102" s="132"/>
      <c r="D102" s="219" t="s">
        <v>116</v>
      </c>
      <c r="E102" s="220"/>
      <c r="F102" s="220"/>
      <c r="G102" s="220"/>
      <c r="H102" s="220"/>
      <c r="I102" s="221"/>
      <c r="J102" s="222">
        <f>J184</f>
        <v>0</v>
      </c>
      <c r="K102" s="132"/>
      <c r="L102" s="22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8"/>
      <c r="C103" s="132"/>
      <c r="D103" s="219" t="s">
        <v>117</v>
      </c>
      <c r="E103" s="220"/>
      <c r="F103" s="220"/>
      <c r="G103" s="220"/>
      <c r="H103" s="220"/>
      <c r="I103" s="221"/>
      <c r="J103" s="222">
        <f>J202</f>
        <v>0</v>
      </c>
      <c r="K103" s="132"/>
      <c r="L103" s="22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8"/>
      <c r="C104" s="132"/>
      <c r="D104" s="219" t="s">
        <v>118</v>
      </c>
      <c r="E104" s="220"/>
      <c r="F104" s="220"/>
      <c r="G104" s="220"/>
      <c r="H104" s="220"/>
      <c r="I104" s="221"/>
      <c r="J104" s="222">
        <f>J208</f>
        <v>0</v>
      </c>
      <c r="K104" s="132"/>
      <c r="L104" s="22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1"/>
      <c r="C105" s="212"/>
      <c r="D105" s="213" t="s">
        <v>119</v>
      </c>
      <c r="E105" s="214"/>
      <c r="F105" s="214"/>
      <c r="G105" s="214"/>
      <c r="H105" s="214"/>
      <c r="I105" s="215"/>
      <c r="J105" s="216">
        <f>J210</f>
        <v>0</v>
      </c>
      <c r="K105" s="212"/>
      <c r="L105" s="21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8"/>
      <c r="C106" s="132"/>
      <c r="D106" s="219" t="s">
        <v>120</v>
      </c>
      <c r="E106" s="220"/>
      <c r="F106" s="220"/>
      <c r="G106" s="220"/>
      <c r="H106" s="220"/>
      <c r="I106" s="221"/>
      <c r="J106" s="222">
        <f>J211</f>
        <v>0</v>
      </c>
      <c r="K106" s="132"/>
      <c r="L106" s="22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8"/>
      <c r="C107" s="132"/>
      <c r="D107" s="219" t="s">
        <v>121</v>
      </c>
      <c r="E107" s="220"/>
      <c r="F107" s="220"/>
      <c r="G107" s="220"/>
      <c r="H107" s="220"/>
      <c r="I107" s="221"/>
      <c r="J107" s="222">
        <f>J218</f>
        <v>0</v>
      </c>
      <c r="K107" s="132"/>
      <c r="L107" s="22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8"/>
      <c r="C108" s="132"/>
      <c r="D108" s="219" t="s">
        <v>122</v>
      </c>
      <c r="E108" s="220"/>
      <c r="F108" s="220"/>
      <c r="G108" s="220"/>
      <c r="H108" s="220"/>
      <c r="I108" s="221"/>
      <c r="J108" s="222">
        <f>J238</f>
        <v>0</v>
      </c>
      <c r="K108" s="132"/>
      <c r="L108" s="22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8"/>
      <c r="C109" s="132"/>
      <c r="D109" s="219" t="s">
        <v>123</v>
      </c>
      <c r="E109" s="220"/>
      <c r="F109" s="220"/>
      <c r="G109" s="220"/>
      <c r="H109" s="220"/>
      <c r="I109" s="221"/>
      <c r="J109" s="222">
        <f>J261</f>
        <v>0</v>
      </c>
      <c r="K109" s="132"/>
      <c r="L109" s="22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8"/>
      <c r="C110" s="132"/>
      <c r="D110" s="219" t="s">
        <v>124</v>
      </c>
      <c r="E110" s="220"/>
      <c r="F110" s="220"/>
      <c r="G110" s="220"/>
      <c r="H110" s="220"/>
      <c r="I110" s="221"/>
      <c r="J110" s="222">
        <f>J264</f>
        <v>0</v>
      </c>
      <c r="K110" s="132"/>
      <c r="L110" s="22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8"/>
      <c r="C111" s="132"/>
      <c r="D111" s="219" t="s">
        <v>125</v>
      </c>
      <c r="E111" s="220"/>
      <c r="F111" s="220"/>
      <c r="G111" s="220"/>
      <c r="H111" s="220"/>
      <c r="I111" s="221"/>
      <c r="J111" s="222">
        <f>J289</f>
        <v>0</v>
      </c>
      <c r="K111" s="132"/>
      <c r="L111" s="22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8"/>
      <c r="C112" s="132"/>
      <c r="D112" s="219" t="s">
        <v>126</v>
      </c>
      <c r="E112" s="220"/>
      <c r="F112" s="220"/>
      <c r="G112" s="220"/>
      <c r="H112" s="220"/>
      <c r="I112" s="221"/>
      <c r="J112" s="222">
        <f>J294</f>
        <v>0</v>
      </c>
      <c r="K112" s="132"/>
      <c r="L112" s="22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8"/>
      <c r="C113" s="132"/>
      <c r="D113" s="219" t="s">
        <v>127</v>
      </c>
      <c r="E113" s="220"/>
      <c r="F113" s="220"/>
      <c r="G113" s="220"/>
      <c r="H113" s="220"/>
      <c r="I113" s="221"/>
      <c r="J113" s="222">
        <f>J304</f>
        <v>0</v>
      </c>
      <c r="K113" s="132"/>
      <c r="L113" s="22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8"/>
      <c r="C114" s="132"/>
      <c r="D114" s="219" t="s">
        <v>128</v>
      </c>
      <c r="E114" s="220"/>
      <c r="F114" s="220"/>
      <c r="G114" s="220"/>
      <c r="H114" s="220"/>
      <c r="I114" s="221"/>
      <c r="J114" s="222">
        <f>J317</f>
        <v>0</v>
      </c>
      <c r="K114" s="132"/>
      <c r="L114" s="22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8"/>
      <c r="C115" s="132"/>
      <c r="D115" s="219" t="s">
        <v>129</v>
      </c>
      <c r="E115" s="220"/>
      <c r="F115" s="220"/>
      <c r="G115" s="220"/>
      <c r="H115" s="220"/>
      <c r="I115" s="221"/>
      <c r="J115" s="222">
        <f>J365</f>
        <v>0</v>
      </c>
      <c r="K115" s="132"/>
      <c r="L115" s="22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8"/>
      <c r="C116" s="132"/>
      <c r="D116" s="219" t="s">
        <v>130</v>
      </c>
      <c r="E116" s="220"/>
      <c r="F116" s="220"/>
      <c r="G116" s="220"/>
      <c r="H116" s="220"/>
      <c r="I116" s="221"/>
      <c r="J116" s="222">
        <f>J371</f>
        <v>0</v>
      </c>
      <c r="K116" s="132"/>
      <c r="L116" s="22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8"/>
      <c r="C117" s="132"/>
      <c r="D117" s="219" t="s">
        <v>131</v>
      </c>
      <c r="E117" s="220"/>
      <c r="F117" s="220"/>
      <c r="G117" s="220"/>
      <c r="H117" s="220"/>
      <c r="I117" s="221"/>
      <c r="J117" s="222">
        <f>J373</f>
        <v>0</v>
      </c>
      <c r="K117" s="132"/>
      <c r="L117" s="22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8"/>
      <c r="C118" s="132"/>
      <c r="D118" s="219" t="s">
        <v>132</v>
      </c>
      <c r="E118" s="220"/>
      <c r="F118" s="220"/>
      <c r="G118" s="220"/>
      <c r="H118" s="220"/>
      <c r="I118" s="221"/>
      <c r="J118" s="222">
        <f>J378</f>
        <v>0</v>
      </c>
      <c r="K118" s="132"/>
      <c r="L118" s="22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8"/>
      <c r="C119" s="132"/>
      <c r="D119" s="219" t="s">
        <v>133</v>
      </c>
      <c r="E119" s="220"/>
      <c r="F119" s="220"/>
      <c r="G119" s="220"/>
      <c r="H119" s="220"/>
      <c r="I119" s="221"/>
      <c r="J119" s="222">
        <f>J396</f>
        <v>0</v>
      </c>
      <c r="K119" s="132"/>
      <c r="L119" s="22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8"/>
      <c r="C120" s="132"/>
      <c r="D120" s="219" t="s">
        <v>134</v>
      </c>
      <c r="E120" s="220"/>
      <c r="F120" s="220"/>
      <c r="G120" s="220"/>
      <c r="H120" s="220"/>
      <c r="I120" s="221"/>
      <c r="J120" s="222">
        <f>J401</f>
        <v>0</v>
      </c>
      <c r="K120" s="132"/>
      <c r="L120" s="22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8"/>
      <c r="C121" s="132"/>
      <c r="D121" s="219" t="s">
        <v>135</v>
      </c>
      <c r="E121" s="220"/>
      <c r="F121" s="220"/>
      <c r="G121" s="220"/>
      <c r="H121" s="220"/>
      <c r="I121" s="221"/>
      <c r="J121" s="222">
        <f>J415</f>
        <v>0</v>
      </c>
      <c r="K121" s="132"/>
      <c r="L121" s="22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18"/>
      <c r="C122" s="132"/>
      <c r="D122" s="219" t="s">
        <v>136</v>
      </c>
      <c r="E122" s="220"/>
      <c r="F122" s="220"/>
      <c r="G122" s="220"/>
      <c r="H122" s="220"/>
      <c r="I122" s="221"/>
      <c r="J122" s="222">
        <f>J426</f>
        <v>0</v>
      </c>
      <c r="K122" s="132"/>
      <c r="L122" s="22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18"/>
      <c r="C123" s="132"/>
      <c r="D123" s="219" t="s">
        <v>137</v>
      </c>
      <c r="E123" s="220"/>
      <c r="F123" s="220"/>
      <c r="G123" s="220"/>
      <c r="H123" s="220"/>
      <c r="I123" s="221"/>
      <c r="J123" s="222">
        <f>J434</f>
        <v>0</v>
      </c>
      <c r="K123" s="132"/>
      <c r="L123" s="22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218"/>
      <c r="C124" s="132"/>
      <c r="D124" s="219" t="s">
        <v>138</v>
      </c>
      <c r="E124" s="220"/>
      <c r="F124" s="220"/>
      <c r="G124" s="220"/>
      <c r="H124" s="220"/>
      <c r="I124" s="221"/>
      <c r="J124" s="222">
        <f>J452</f>
        <v>0</v>
      </c>
      <c r="K124" s="132"/>
      <c r="L124" s="22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218"/>
      <c r="C125" s="132"/>
      <c r="D125" s="219" t="s">
        <v>139</v>
      </c>
      <c r="E125" s="220"/>
      <c r="F125" s="220"/>
      <c r="G125" s="220"/>
      <c r="H125" s="220"/>
      <c r="I125" s="221"/>
      <c r="J125" s="222">
        <f>J459</f>
        <v>0</v>
      </c>
      <c r="K125" s="132"/>
      <c r="L125" s="22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9" customFormat="1" ht="24.96" customHeight="1">
      <c r="A126" s="9"/>
      <c r="B126" s="211"/>
      <c r="C126" s="212"/>
      <c r="D126" s="213" t="s">
        <v>140</v>
      </c>
      <c r="E126" s="214"/>
      <c r="F126" s="214"/>
      <c r="G126" s="214"/>
      <c r="H126" s="214"/>
      <c r="I126" s="215"/>
      <c r="J126" s="216">
        <f>J475</f>
        <v>0</v>
      </c>
      <c r="K126" s="212"/>
      <c r="L126" s="217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</row>
    <row r="127" s="9" customFormat="1" ht="24.96" customHeight="1">
      <c r="A127" s="9"/>
      <c r="B127" s="211"/>
      <c r="C127" s="212"/>
      <c r="D127" s="213" t="s">
        <v>141</v>
      </c>
      <c r="E127" s="214"/>
      <c r="F127" s="214"/>
      <c r="G127" s="214"/>
      <c r="H127" s="214"/>
      <c r="I127" s="215"/>
      <c r="J127" s="216">
        <f>J478</f>
        <v>0</v>
      </c>
      <c r="K127" s="212"/>
      <c r="L127" s="217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</row>
    <row r="128" s="10" customFormat="1" ht="19.92" customHeight="1">
      <c r="A128" s="10"/>
      <c r="B128" s="218"/>
      <c r="C128" s="132"/>
      <c r="D128" s="219" t="s">
        <v>142</v>
      </c>
      <c r="E128" s="220"/>
      <c r="F128" s="220"/>
      <c r="G128" s="220"/>
      <c r="H128" s="220"/>
      <c r="I128" s="221"/>
      <c r="J128" s="222">
        <f>J479</f>
        <v>0</v>
      </c>
      <c r="K128" s="132"/>
      <c r="L128" s="223"/>
      <c r="S128" s="10"/>
      <c r="T128" s="10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</row>
    <row r="129" s="10" customFormat="1" ht="19.92" customHeight="1">
      <c r="A129" s="10"/>
      <c r="B129" s="218"/>
      <c r="C129" s="132"/>
      <c r="D129" s="219" t="s">
        <v>143</v>
      </c>
      <c r="E129" s="220"/>
      <c r="F129" s="220"/>
      <c r="G129" s="220"/>
      <c r="H129" s="220"/>
      <c r="I129" s="221"/>
      <c r="J129" s="222">
        <f>J481</f>
        <v>0</v>
      </c>
      <c r="K129" s="132"/>
      <c r="L129" s="223"/>
      <c r="S129" s="10"/>
      <c r="T129" s="10"/>
      <c r="U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</row>
    <row r="130" s="2" customFormat="1" ht="21.84" customHeight="1">
      <c r="A130" s="37"/>
      <c r="B130" s="38"/>
      <c r="C130" s="39"/>
      <c r="D130" s="39"/>
      <c r="E130" s="39"/>
      <c r="F130" s="39"/>
      <c r="G130" s="39"/>
      <c r="H130" s="39"/>
      <c r="I130" s="162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6.96" customHeight="1">
      <c r="A131" s="37"/>
      <c r="B131" s="38"/>
      <c r="C131" s="39"/>
      <c r="D131" s="39"/>
      <c r="E131" s="39"/>
      <c r="F131" s="39"/>
      <c r="G131" s="39"/>
      <c r="H131" s="39"/>
      <c r="I131" s="162"/>
      <c r="J131" s="39"/>
      <c r="K131" s="39"/>
      <c r="L131" s="62"/>
      <c r="S131" s="37"/>
      <c r="T131" s="37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</row>
    <row r="132" s="2" customFormat="1" ht="29.28" customHeight="1">
      <c r="A132" s="37"/>
      <c r="B132" s="38"/>
      <c r="C132" s="210" t="s">
        <v>144</v>
      </c>
      <c r="D132" s="39"/>
      <c r="E132" s="39"/>
      <c r="F132" s="39"/>
      <c r="G132" s="39"/>
      <c r="H132" s="39"/>
      <c r="I132" s="162"/>
      <c r="J132" s="224">
        <f>ROUND(J133 + J134 + J135 + J136 + J137 + J138,2)</f>
        <v>0</v>
      </c>
      <c r="K132" s="39"/>
      <c r="L132" s="62"/>
      <c r="N132" s="225" t="s">
        <v>42</v>
      </c>
      <c r="S132" s="37"/>
      <c r="T132" s="37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</row>
    <row r="133" s="2" customFormat="1" ht="18" customHeight="1">
      <c r="A133" s="37"/>
      <c r="B133" s="38"/>
      <c r="C133" s="39"/>
      <c r="D133" s="148" t="s">
        <v>145</v>
      </c>
      <c r="E133" s="142"/>
      <c r="F133" s="142"/>
      <c r="G133" s="39"/>
      <c r="H133" s="39"/>
      <c r="I133" s="162"/>
      <c r="J133" s="143">
        <v>0</v>
      </c>
      <c r="K133" s="39"/>
      <c r="L133" s="226"/>
      <c r="M133" s="227"/>
      <c r="N133" s="228" t="s">
        <v>44</v>
      </c>
      <c r="O133" s="227"/>
      <c r="P133" s="227"/>
      <c r="Q133" s="227"/>
      <c r="R133" s="227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F133" s="227"/>
      <c r="AG133" s="227"/>
      <c r="AH133" s="227"/>
      <c r="AI133" s="227"/>
      <c r="AJ133" s="227"/>
      <c r="AK133" s="227"/>
      <c r="AL133" s="227"/>
      <c r="AM133" s="227"/>
      <c r="AN133" s="227"/>
      <c r="AO133" s="227"/>
      <c r="AP133" s="227"/>
      <c r="AQ133" s="227"/>
      <c r="AR133" s="227"/>
      <c r="AS133" s="227"/>
      <c r="AT133" s="227"/>
      <c r="AU133" s="227"/>
      <c r="AV133" s="227"/>
      <c r="AW133" s="227"/>
      <c r="AX133" s="227"/>
      <c r="AY133" s="229" t="s">
        <v>146</v>
      </c>
      <c r="AZ133" s="227"/>
      <c r="BA133" s="227"/>
      <c r="BB133" s="227"/>
      <c r="BC133" s="227"/>
      <c r="BD133" s="227"/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9" t="s">
        <v>91</v>
      </c>
      <c r="BK133" s="227"/>
      <c r="BL133" s="227"/>
      <c r="BM133" s="227"/>
    </row>
    <row r="134" s="2" customFormat="1" ht="18" customHeight="1">
      <c r="A134" s="37"/>
      <c r="B134" s="38"/>
      <c r="C134" s="39"/>
      <c r="D134" s="148" t="s">
        <v>147</v>
      </c>
      <c r="E134" s="142"/>
      <c r="F134" s="142"/>
      <c r="G134" s="39"/>
      <c r="H134" s="39"/>
      <c r="I134" s="162"/>
      <c r="J134" s="143">
        <v>0</v>
      </c>
      <c r="K134" s="39"/>
      <c r="L134" s="226"/>
      <c r="M134" s="227"/>
      <c r="N134" s="228" t="s">
        <v>44</v>
      </c>
      <c r="O134" s="227"/>
      <c r="P134" s="227"/>
      <c r="Q134" s="227"/>
      <c r="R134" s="227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F134" s="227"/>
      <c r="AG134" s="227"/>
      <c r="AH134" s="227"/>
      <c r="AI134" s="227"/>
      <c r="AJ134" s="227"/>
      <c r="AK134" s="227"/>
      <c r="AL134" s="227"/>
      <c r="AM134" s="227"/>
      <c r="AN134" s="227"/>
      <c r="AO134" s="227"/>
      <c r="AP134" s="227"/>
      <c r="AQ134" s="227"/>
      <c r="AR134" s="227"/>
      <c r="AS134" s="227"/>
      <c r="AT134" s="227"/>
      <c r="AU134" s="227"/>
      <c r="AV134" s="227"/>
      <c r="AW134" s="227"/>
      <c r="AX134" s="227"/>
      <c r="AY134" s="229" t="s">
        <v>146</v>
      </c>
      <c r="AZ134" s="227"/>
      <c r="BA134" s="227"/>
      <c r="BB134" s="227"/>
      <c r="BC134" s="227"/>
      <c r="BD134" s="227"/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9" t="s">
        <v>91</v>
      </c>
      <c r="BK134" s="227"/>
      <c r="BL134" s="227"/>
      <c r="BM134" s="227"/>
    </row>
    <row r="135" s="2" customFormat="1" ht="18" customHeight="1">
      <c r="A135" s="37"/>
      <c r="B135" s="38"/>
      <c r="C135" s="39"/>
      <c r="D135" s="148" t="s">
        <v>148</v>
      </c>
      <c r="E135" s="142"/>
      <c r="F135" s="142"/>
      <c r="G135" s="39"/>
      <c r="H135" s="39"/>
      <c r="I135" s="162"/>
      <c r="J135" s="143">
        <v>0</v>
      </c>
      <c r="K135" s="39"/>
      <c r="L135" s="226"/>
      <c r="M135" s="227"/>
      <c r="N135" s="228" t="s">
        <v>44</v>
      </c>
      <c r="O135" s="227"/>
      <c r="P135" s="227"/>
      <c r="Q135" s="227"/>
      <c r="R135" s="227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F135" s="227"/>
      <c r="AG135" s="227"/>
      <c r="AH135" s="227"/>
      <c r="AI135" s="227"/>
      <c r="AJ135" s="227"/>
      <c r="AK135" s="227"/>
      <c r="AL135" s="227"/>
      <c r="AM135" s="227"/>
      <c r="AN135" s="227"/>
      <c r="AO135" s="227"/>
      <c r="AP135" s="227"/>
      <c r="AQ135" s="227"/>
      <c r="AR135" s="227"/>
      <c r="AS135" s="227"/>
      <c r="AT135" s="227"/>
      <c r="AU135" s="227"/>
      <c r="AV135" s="227"/>
      <c r="AW135" s="227"/>
      <c r="AX135" s="227"/>
      <c r="AY135" s="229" t="s">
        <v>146</v>
      </c>
      <c r="AZ135" s="227"/>
      <c r="BA135" s="227"/>
      <c r="BB135" s="227"/>
      <c r="BC135" s="227"/>
      <c r="BD135" s="227"/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9" t="s">
        <v>91</v>
      </c>
      <c r="BK135" s="227"/>
      <c r="BL135" s="227"/>
      <c r="BM135" s="227"/>
    </row>
    <row r="136" s="2" customFormat="1" ht="18" customHeight="1">
      <c r="A136" s="37"/>
      <c r="B136" s="38"/>
      <c r="C136" s="39"/>
      <c r="D136" s="148" t="s">
        <v>149</v>
      </c>
      <c r="E136" s="142"/>
      <c r="F136" s="142"/>
      <c r="G136" s="39"/>
      <c r="H136" s="39"/>
      <c r="I136" s="162"/>
      <c r="J136" s="143">
        <v>0</v>
      </c>
      <c r="K136" s="39"/>
      <c r="L136" s="226"/>
      <c r="M136" s="227"/>
      <c r="N136" s="228" t="s">
        <v>44</v>
      </c>
      <c r="O136" s="227"/>
      <c r="P136" s="227"/>
      <c r="Q136" s="227"/>
      <c r="R136" s="227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227"/>
      <c r="AG136" s="227"/>
      <c r="AH136" s="227"/>
      <c r="AI136" s="227"/>
      <c r="AJ136" s="227"/>
      <c r="AK136" s="227"/>
      <c r="AL136" s="227"/>
      <c r="AM136" s="227"/>
      <c r="AN136" s="227"/>
      <c r="AO136" s="227"/>
      <c r="AP136" s="227"/>
      <c r="AQ136" s="227"/>
      <c r="AR136" s="227"/>
      <c r="AS136" s="227"/>
      <c r="AT136" s="227"/>
      <c r="AU136" s="227"/>
      <c r="AV136" s="227"/>
      <c r="AW136" s="227"/>
      <c r="AX136" s="227"/>
      <c r="AY136" s="229" t="s">
        <v>146</v>
      </c>
      <c r="AZ136" s="227"/>
      <c r="BA136" s="227"/>
      <c r="BB136" s="227"/>
      <c r="BC136" s="227"/>
      <c r="BD136" s="227"/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9" t="s">
        <v>91</v>
      </c>
      <c r="BK136" s="227"/>
      <c r="BL136" s="227"/>
      <c r="BM136" s="227"/>
    </row>
    <row r="137" s="2" customFormat="1" ht="18" customHeight="1">
      <c r="A137" s="37"/>
      <c r="B137" s="38"/>
      <c r="C137" s="39"/>
      <c r="D137" s="148" t="s">
        <v>150</v>
      </c>
      <c r="E137" s="142"/>
      <c r="F137" s="142"/>
      <c r="G137" s="39"/>
      <c r="H137" s="39"/>
      <c r="I137" s="162"/>
      <c r="J137" s="143">
        <v>0</v>
      </c>
      <c r="K137" s="39"/>
      <c r="L137" s="226"/>
      <c r="M137" s="227"/>
      <c r="N137" s="228" t="s">
        <v>44</v>
      </c>
      <c r="O137" s="227"/>
      <c r="P137" s="227"/>
      <c r="Q137" s="227"/>
      <c r="R137" s="227"/>
      <c r="S137" s="162"/>
      <c r="T137" s="162"/>
      <c r="U137" s="162"/>
      <c r="V137" s="162"/>
      <c r="W137" s="162"/>
      <c r="X137" s="162"/>
      <c r="Y137" s="162"/>
      <c r="Z137" s="162"/>
      <c r="AA137" s="162"/>
      <c r="AB137" s="162"/>
      <c r="AC137" s="162"/>
      <c r="AD137" s="162"/>
      <c r="AE137" s="162"/>
      <c r="AF137" s="227"/>
      <c r="AG137" s="227"/>
      <c r="AH137" s="227"/>
      <c r="AI137" s="227"/>
      <c r="AJ137" s="227"/>
      <c r="AK137" s="227"/>
      <c r="AL137" s="227"/>
      <c r="AM137" s="227"/>
      <c r="AN137" s="227"/>
      <c r="AO137" s="227"/>
      <c r="AP137" s="227"/>
      <c r="AQ137" s="227"/>
      <c r="AR137" s="227"/>
      <c r="AS137" s="227"/>
      <c r="AT137" s="227"/>
      <c r="AU137" s="227"/>
      <c r="AV137" s="227"/>
      <c r="AW137" s="227"/>
      <c r="AX137" s="227"/>
      <c r="AY137" s="229" t="s">
        <v>146</v>
      </c>
      <c r="AZ137" s="227"/>
      <c r="BA137" s="227"/>
      <c r="BB137" s="227"/>
      <c r="BC137" s="227"/>
      <c r="BD137" s="227"/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229" t="s">
        <v>91</v>
      </c>
      <c r="BK137" s="227"/>
      <c r="BL137" s="227"/>
      <c r="BM137" s="227"/>
    </row>
    <row r="138" s="2" customFormat="1" ht="18" customHeight="1">
      <c r="A138" s="37"/>
      <c r="B138" s="38"/>
      <c r="C138" s="39"/>
      <c r="D138" s="142" t="s">
        <v>151</v>
      </c>
      <c r="E138" s="39"/>
      <c r="F138" s="39"/>
      <c r="G138" s="39"/>
      <c r="H138" s="39"/>
      <c r="I138" s="162"/>
      <c r="J138" s="143">
        <f>ROUND(J32*T138,2)</f>
        <v>0</v>
      </c>
      <c r="K138" s="39"/>
      <c r="L138" s="226"/>
      <c r="M138" s="227"/>
      <c r="N138" s="228" t="s">
        <v>44</v>
      </c>
      <c r="O138" s="227"/>
      <c r="P138" s="227"/>
      <c r="Q138" s="227"/>
      <c r="R138" s="227"/>
      <c r="S138" s="162"/>
      <c r="T138" s="162"/>
      <c r="U138" s="162"/>
      <c r="V138" s="162"/>
      <c r="W138" s="162"/>
      <c r="X138" s="162"/>
      <c r="Y138" s="162"/>
      <c r="Z138" s="162"/>
      <c r="AA138" s="162"/>
      <c r="AB138" s="162"/>
      <c r="AC138" s="162"/>
      <c r="AD138" s="162"/>
      <c r="AE138" s="162"/>
      <c r="AF138" s="227"/>
      <c r="AG138" s="227"/>
      <c r="AH138" s="227"/>
      <c r="AI138" s="227"/>
      <c r="AJ138" s="227"/>
      <c r="AK138" s="227"/>
      <c r="AL138" s="227"/>
      <c r="AM138" s="227"/>
      <c r="AN138" s="227"/>
      <c r="AO138" s="227"/>
      <c r="AP138" s="227"/>
      <c r="AQ138" s="227"/>
      <c r="AR138" s="227"/>
      <c r="AS138" s="227"/>
      <c r="AT138" s="227"/>
      <c r="AU138" s="227"/>
      <c r="AV138" s="227"/>
      <c r="AW138" s="227"/>
      <c r="AX138" s="227"/>
      <c r="AY138" s="229" t="s">
        <v>152</v>
      </c>
      <c r="AZ138" s="227"/>
      <c r="BA138" s="227"/>
      <c r="BB138" s="227"/>
      <c r="BC138" s="227"/>
      <c r="BD138" s="227"/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229" t="s">
        <v>91</v>
      </c>
      <c r="BK138" s="227"/>
      <c r="BL138" s="227"/>
      <c r="BM138" s="227"/>
    </row>
    <row r="139" s="2" customFormat="1">
      <c r="A139" s="37"/>
      <c r="B139" s="38"/>
      <c r="C139" s="39"/>
      <c r="D139" s="39"/>
      <c r="E139" s="39"/>
      <c r="F139" s="39"/>
      <c r="G139" s="39"/>
      <c r="H139" s="39"/>
      <c r="I139" s="162"/>
      <c r="J139" s="39"/>
      <c r="K139" s="39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0" s="2" customFormat="1" ht="29.28" customHeight="1">
      <c r="A140" s="37"/>
      <c r="B140" s="38"/>
      <c r="C140" s="151" t="s">
        <v>101</v>
      </c>
      <c r="D140" s="152"/>
      <c r="E140" s="152"/>
      <c r="F140" s="152"/>
      <c r="G140" s="152"/>
      <c r="H140" s="152"/>
      <c r="I140" s="208"/>
      <c r="J140" s="153">
        <f>ROUND(J98+J132,2)</f>
        <v>0</v>
      </c>
      <c r="K140" s="152"/>
      <c r="L140" s="62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</row>
    <row r="141" s="2" customFormat="1" ht="6.96" customHeight="1">
      <c r="A141" s="37"/>
      <c r="B141" s="65"/>
      <c r="C141" s="66"/>
      <c r="D141" s="66"/>
      <c r="E141" s="66"/>
      <c r="F141" s="66"/>
      <c r="G141" s="66"/>
      <c r="H141" s="66"/>
      <c r="I141" s="202"/>
      <c r="J141" s="66"/>
      <c r="K141" s="66"/>
      <c r="L141" s="62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</row>
    <row r="145" s="2" customFormat="1" ht="6.96" customHeight="1">
      <c r="A145" s="37"/>
      <c r="B145" s="67"/>
      <c r="C145" s="68"/>
      <c r="D145" s="68"/>
      <c r="E145" s="68"/>
      <c r="F145" s="68"/>
      <c r="G145" s="68"/>
      <c r="H145" s="68"/>
      <c r="I145" s="205"/>
      <c r="J145" s="68"/>
      <c r="K145" s="68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24.96" customHeight="1">
      <c r="A146" s="37"/>
      <c r="B146" s="38"/>
      <c r="C146" s="20" t="s">
        <v>153</v>
      </c>
      <c r="D146" s="39"/>
      <c r="E146" s="39"/>
      <c r="F146" s="39"/>
      <c r="G146" s="39"/>
      <c r="H146" s="39"/>
      <c r="I146" s="162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6.96" customHeight="1">
      <c r="A147" s="37"/>
      <c r="B147" s="38"/>
      <c r="C147" s="39"/>
      <c r="D147" s="39"/>
      <c r="E147" s="39"/>
      <c r="F147" s="39"/>
      <c r="G147" s="39"/>
      <c r="H147" s="39"/>
      <c r="I147" s="162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2" customFormat="1" ht="12" customHeight="1">
      <c r="A148" s="37"/>
      <c r="B148" s="38"/>
      <c r="C148" s="29" t="s">
        <v>16</v>
      </c>
      <c r="D148" s="39"/>
      <c r="E148" s="39"/>
      <c r="F148" s="39"/>
      <c r="G148" s="39"/>
      <c r="H148" s="39"/>
      <c r="I148" s="162"/>
      <c r="J148" s="39"/>
      <c r="K148" s="39"/>
      <c r="L148" s="62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</row>
    <row r="149" s="2" customFormat="1" ht="16.5" customHeight="1">
      <c r="A149" s="37"/>
      <c r="B149" s="38"/>
      <c r="C149" s="39"/>
      <c r="D149" s="39"/>
      <c r="E149" s="206" t="str">
        <f>E7</f>
        <v>ÚMČ Praha 6</v>
      </c>
      <c r="F149" s="29"/>
      <c r="G149" s="29"/>
      <c r="H149" s="29"/>
      <c r="I149" s="162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1" customFormat="1" ht="12" customHeight="1">
      <c r="B150" s="18"/>
      <c r="C150" s="29" t="s">
        <v>103</v>
      </c>
      <c r="D150" s="19"/>
      <c r="E150" s="19"/>
      <c r="F150" s="19"/>
      <c r="G150" s="19"/>
      <c r="H150" s="19"/>
      <c r="I150" s="154"/>
      <c r="J150" s="19"/>
      <c r="K150" s="19"/>
      <c r="L150" s="17"/>
    </row>
    <row r="151" s="2" customFormat="1" ht="16.5" customHeight="1">
      <c r="A151" s="37"/>
      <c r="B151" s="38"/>
      <c r="C151" s="39"/>
      <c r="D151" s="39"/>
      <c r="E151" s="206" t="s">
        <v>104</v>
      </c>
      <c r="F151" s="39"/>
      <c r="G151" s="39"/>
      <c r="H151" s="39"/>
      <c r="I151" s="162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12" customHeight="1">
      <c r="A152" s="37"/>
      <c r="B152" s="38"/>
      <c r="C152" s="29" t="s">
        <v>105</v>
      </c>
      <c r="D152" s="39"/>
      <c r="E152" s="39"/>
      <c r="F152" s="39"/>
      <c r="G152" s="39"/>
      <c r="H152" s="39"/>
      <c r="I152" s="162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6.5" customHeight="1">
      <c r="A153" s="37"/>
      <c r="B153" s="38"/>
      <c r="C153" s="39"/>
      <c r="D153" s="39"/>
      <c r="E153" s="75" t="str">
        <f>E11</f>
        <v>02 - Rooseveltova 617/28,dveře č.1, byt č. 3</v>
      </c>
      <c r="F153" s="39"/>
      <c r="G153" s="39"/>
      <c r="H153" s="39"/>
      <c r="I153" s="162"/>
      <c r="J153" s="39"/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6.96" customHeight="1">
      <c r="A154" s="37"/>
      <c r="B154" s="38"/>
      <c r="C154" s="39"/>
      <c r="D154" s="39"/>
      <c r="E154" s="39"/>
      <c r="F154" s="39"/>
      <c r="G154" s="39"/>
      <c r="H154" s="39"/>
      <c r="I154" s="162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2" customHeight="1">
      <c r="A155" s="37"/>
      <c r="B155" s="38"/>
      <c r="C155" s="29" t="s">
        <v>20</v>
      </c>
      <c r="D155" s="39"/>
      <c r="E155" s="39"/>
      <c r="F155" s="24" t="str">
        <f>F14</f>
        <v xml:space="preserve"> </v>
      </c>
      <c r="G155" s="39"/>
      <c r="H155" s="39"/>
      <c r="I155" s="164" t="s">
        <v>22</v>
      </c>
      <c r="J155" s="78" t="str">
        <f>IF(J14="","",J14)</f>
        <v>31. 12. 2019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6.96" customHeight="1">
      <c r="A156" s="37"/>
      <c r="B156" s="38"/>
      <c r="C156" s="39"/>
      <c r="D156" s="39"/>
      <c r="E156" s="39"/>
      <c r="F156" s="39"/>
      <c r="G156" s="39"/>
      <c r="H156" s="39"/>
      <c r="I156" s="162"/>
      <c r="J156" s="39"/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5.15" customHeight="1">
      <c r="A157" s="37"/>
      <c r="B157" s="38"/>
      <c r="C157" s="29" t="s">
        <v>24</v>
      </c>
      <c r="D157" s="39"/>
      <c r="E157" s="39"/>
      <c r="F157" s="24" t="str">
        <f>E17</f>
        <v>Městská část Praha 6</v>
      </c>
      <c r="G157" s="39"/>
      <c r="H157" s="39"/>
      <c r="I157" s="164" t="s">
        <v>31</v>
      </c>
      <c r="J157" s="33" t="str">
        <f>E23</f>
        <v xml:space="preserve"> </v>
      </c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2" customFormat="1" ht="25.65" customHeight="1">
      <c r="A158" s="37"/>
      <c r="B158" s="38"/>
      <c r="C158" s="29" t="s">
        <v>29</v>
      </c>
      <c r="D158" s="39"/>
      <c r="E158" s="39"/>
      <c r="F158" s="24" t="str">
        <f>IF(E20="","",E20)</f>
        <v>Vyplň údaj</v>
      </c>
      <c r="G158" s="39"/>
      <c r="H158" s="39"/>
      <c r="I158" s="164" t="s">
        <v>33</v>
      </c>
      <c r="J158" s="33" t="str">
        <f>E26</f>
        <v>Ing.Ladislav Konečný</v>
      </c>
      <c r="K158" s="39"/>
      <c r="L158" s="62"/>
      <c r="S158" s="37"/>
      <c r="T158" s="37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</row>
    <row r="159" s="2" customFormat="1" ht="10.32" customHeight="1">
      <c r="A159" s="37"/>
      <c r="B159" s="38"/>
      <c r="C159" s="39"/>
      <c r="D159" s="39"/>
      <c r="E159" s="39"/>
      <c r="F159" s="39"/>
      <c r="G159" s="39"/>
      <c r="H159" s="39"/>
      <c r="I159" s="162"/>
      <c r="J159" s="39"/>
      <c r="K159" s="39"/>
      <c r="L159" s="62"/>
      <c r="S159" s="37"/>
      <c r="T159" s="37"/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</row>
    <row r="160" s="11" customFormat="1" ht="29.28" customHeight="1">
      <c r="A160" s="231"/>
      <c r="B160" s="232"/>
      <c r="C160" s="233" t="s">
        <v>154</v>
      </c>
      <c r="D160" s="234" t="s">
        <v>63</v>
      </c>
      <c r="E160" s="234" t="s">
        <v>59</v>
      </c>
      <c r="F160" s="234" t="s">
        <v>60</v>
      </c>
      <c r="G160" s="234" t="s">
        <v>155</v>
      </c>
      <c r="H160" s="234" t="s">
        <v>156</v>
      </c>
      <c r="I160" s="235" t="s">
        <v>157</v>
      </c>
      <c r="J160" s="236" t="s">
        <v>110</v>
      </c>
      <c r="K160" s="237" t="s">
        <v>158</v>
      </c>
      <c r="L160" s="238"/>
      <c r="M160" s="99" t="s">
        <v>1</v>
      </c>
      <c r="N160" s="100" t="s">
        <v>42</v>
      </c>
      <c r="O160" s="100" t="s">
        <v>159</v>
      </c>
      <c r="P160" s="100" t="s">
        <v>160</v>
      </c>
      <c r="Q160" s="100" t="s">
        <v>161</v>
      </c>
      <c r="R160" s="100" t="s">
        <v>162</v>
      </c>
      <c r="S160" s="100" t="s">
        <v>163</v>
      </c>
      <c r="T160" s="101" t="s">
        <v>164</v>
      </c>
      <c r="U160" s="231"/>
      <c r="V160" s="231"/>
      <c r="W160" s="231"/>
      <c r="X160" s="231"/>
      <c r="Y160" s="231"/>
      <c r="Z160" s="231"/>
      <c r="AA160" s="231"/>
      <c r="AB160" s="231"/>
      <c r="AC160" s="231"/>
      <c r="AD160" s="231"/>
      <c r="AE160" s="231"/>
    </row>
    <row r="161" s="2" customFormat="1" ht="22.8" customHeight="1">
      <c r="A161" s="37"/>
      <c r="B161" s="38"/>
      <c r="C161" s="106" t="s">
        <v>165</v>
      </c>
      <c r="D161" s="39"/>
      <c r="E161" s="39"/>
      <c r="F161" s="39"/>
      <c r="G161" s="39"/>
      <c r="H161" s="39"/>
      <c r="I161" s="162"/>
      <c r="J161" s="239">
        <f>BK161</f>
        <v>0</v>
      </c>
      <c r="K161" s="39"/>
      <c r="L161" s="40"/>
      <c r="M161" s="102"/>
      <c r="N161" s="240"/>
      <c r="O161" s="103"/>
      <c r="P161" s="241">
        <f>P162+P210+P475+P478</f>
        <v>0</v>
      </c>
      <c r="Q161" s="103"/>
      <c r="R161" s="241">
        <f>R162+R210+R475+R478</f>
        <v>7.0159337099999988</v>
      </c>
      <c r="S161" s="103"/>
      <c r="T161" s="242">
        <f>T162+T210+T475+T478</f>
        <v>9.3753004000000004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4" t="s">
        <v>77</v>
      </c>
      <c r="AU161" s="14" t="s">
        <v>112</v>
      </c>
      <c r="BK161" s="243">
        <f>BK162+BK210+BK475+BK478</f>
        <v>0</v>
      </c>
    </row>
    <row r="162" s="12" customFormat="1" ht="25.92" customHeight="1">
      <c r="A162" s="12"/>
      <c r="B162" s="244"/>
      <c r="C162" s="245"/>
      <c r="D162" s="246" t="s">
        <v>77</v>
      </c>
      <c r="E162" s="247" t="s">
        <v>166</v>
      </c>
      <c r="F162" s="247" t="s">
        <v>167</v>
      </c>
      <c r="G162" s="245"/>
      <c r="H162" s="245"/>
      <c r="I162" s="248"/>
      <c r="J162" s="249">
        <f>BK162</f>
        <v>0</v>
      </c>
      <c r="K162" s="245"/>
      <c r="L162" s="250"/>
      <c r="M162" s="251"/>
      <c r="N162" s="252"/>
      <c r="O162" s="252"/>
      <c r="P162" s="253">
        <f>P163+P171+P184+P202+P208</f>
        <v>0</v>
      </c>
      <c r="Q162" s="252"/>
      <c r="R162" s="253">
        <f>R163+R171+R184+R202+R208</f>
        <v>4.6333189499999996</v>
      </c>
      <c r="S162" s="252"/>
      <c r="T162" s="254">
        <f>T163+T171+T184+T202+T208</f>
        <v>6.1962950000000001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55" t="s">
        <v>85</v>
      </c>
      <c r="AT162" s="256" t="s">
        <v>77</v>
      </c>
      <c r="AU162" s="256" t="s">
        <v>78</v>
      </c>
      <c r="AY162" s="255" t="s">
        <v>168</v>
      </c>
      <c r="BK162" s="257">
        <f>BK163+BK171+BK184+BK202+BK208</f>
        <v>0</v>
      </c>
    </row>
    <row r="163" s="12" customFormat="1" ht="22.8" customHeight="1">
      <c r="A163" s="12"/>
      <c r="B163" s="244"/>
      <c r="C163" s="245"/>
      <c r="D163" s="246" t="s">
        <v>77</v>
      </c>
      <c r="E163" s="258" t="s">
        <v>169</v>
      </c>
      <c r="F163" s="258" t="s">
        <v>170</v>
      </c>
      <c r="G163" s="245"/>
      <c r="H163" s="245"/>
      <c r="I163" s="248"/>
      <c r="J163" s="259">
        <f>BK163</f>
        <v>0</v>
      </c>
      <c r="K163" s="245"/>
      <c r="L163" s="250"/>
      <c r="M163" s="251"/>
      <c r="N163" s="252"/>
      <c r="O163" s="252"/>
      <c r="P163" s="253">
        <f>SUM(P164:P170)</f>
        <v>0</v>
      </c>
      <c r="Q163" s="252"/>
      <c r="R163" s="253">
        <f>SUM(R164:R170)</f>
        <v>1.7281134999999999</v>
      </c>
      <c r="S163" s="252"/>
      <c r="T163" s="254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55" t="s">
        <v>85</v>
      </c>
      <c r="AT163" s="256" t="s">
        <v>77</v>
      </c>
      <c r="AU163" s="256" t="s">
        <v>85</v>
      </c>
      <c r="AY163" s="255" t="s">
        <v>168</v>
      </c>
      <c r="BK163" s="257">
        <f>SUM(BK164:BK170)</f>
        <v>0</v>
      </c>
    </row>
    <row r="164" s="2" customFormat="1" ht="21.75" customHeight="1">
      <c r="A164" s="37"/>
      <c r="B164" s="38"/>
      <c r="C164" s="260" t="s">
        <v>171</v>
      </c>
      <c r="D164" s="260" t="s">
        <v>172</v>
      </c>
      <c r="E164" s="261" t="s">
        <v>173</v>
      </c>
      <c r="F164" s="262" t="s">
        <v>174</v>
      </c>
      <c r="G164" s="263" t="s">
        <v>175</v>
      </c>
      <c r="H164" s="264">
        <v>1</v>
      </c>
      <c r="I164" s="265"/>
      <c r="J164" s="266">
        <f>ROUND(I164*H164,2)</f>
        <v>0</v>
      </c>
      <c r="K164" s="267"/>
      <c r="L164" s="40"/>
      <c r="M164" s="268" t="s">
        <v>1</v>
      </c>
      <c r="N164" s="269" t="s">
        <v>44</v>
      </c>
      <c r="O164" s="90"/>
      <c r="P164" s="270">
        <f>O164*H164</f>
        <v>0</v>
      </c>
      <c r="Q164" s="270">
        <v>0.023689999999999999</v>
      </c>
      <c r="R164" s="270">
        <f>Q164*H164</f>
        <v>0.023689999999999999</v>
      </c>
      <c r="S164" s="270">
        <v>0</v>
      </c>
      <c r="T164" s="27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72" t="s">
        <v>176</v>
      </c>
      <c r="AT164" s="272" t="s">
        <v>172</v>
      </c>
      <c r="AU164" s="272" t="s">
        <v>91</v>
      </c>
      <c r="AY164" s="14" t="s">
        <v>168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91</v>
      </c>
      <c r="BK164" s="147">
        <f>ROUND(I164*H164,2)</f>
        <v>0</v>
      </c>
      <c r="BL164" s="14" t="s">
        <v>176</v>
      </c>
      <c r="BM164" s="272" t="s">
        <v>177</v>
      </c>
    </row>
    <row r="165" s="2" customFormat="1" ht="21.75" customHeight="1">
      <c r="A165" s="37"/>
      <c r="B165" s="38"/>
      <c r="C165" s="260" t="s">
        <v>85</v>
      </c>
      <c r="D165" s="260" t="s">
        <v>172</v>
      </c>
      <c r="E165" s="261" t="s">
        <v>178</v>
      </c>
      <c r="F165" s="262" t="s">
        <v>179</v>
      </c>
      <c r="G165" s="263" t="s">
        <v>175</v>
      </c>
      <c r="H165" s="264">
        <v>10</v>
      </c>
      <c r="I165" s="265"/>
      <c r="J165" s="266">
        <f>ROUND(I165*H165,2)</f>
        <v>0</v>
      </c>
      <c r="K165" s="267"/>
      <c r="L165" s="40"/>
      <c r="M165" s="268" t="s">
        <v>1</v>
      </c>
      <c r="N165" s="269" t="s">
        <v>44</v>
      </c>
      <c r="O165" s="90"/>
      <c r="P165" s="270">
        <f>O165*H165</f>
        <v>0</v>
      </c>
      <c r="Q165" s="270">
        <v>0.046940000000000003</v>
      </c>
      <c r="R165" s="270">
        <f>Q165*H165</f>
        <v>0.46940000000000004</v>
      </c>
      <c r="S165" s="270">
        <v>0</v>
      </c>
      <c r="T165" s="27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72" t="s">
        <v>176</v>
      </c>
      <c r="AT165" s="272" t="s">
        <v>172</v>
      </c>
      <c r="AU165" s="272" t="s">
        <v>91</v>
      </c>
      <c r="AY165" s="14" t="s">
        <v>168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91</v>
      </c>
      <c r="BK165" s="147">
        <f>ROUND(I165*H165,2)</f>
        <v>0</v>
      </c>
      <c r="BL165" s="14" t="s">
        <v>176</v>
      </c>
      <c r="BM165" s="272" t="s">
        <v>180</v>
      </c>
    </row>
    <row r="166" s="2" customFormat="1" ht="21.75" customHeight="1">
      <c r="A166" s="37"/>
      <c r="B166" s="38"/>
      <c r="C166" s="260" t="s">
        <v>181</v>
      </c>
      <c r="D166" s="260" t="s">
        <v>172</v>
      </c>
      <c r="E166" s="261" t="s">
        <v>182</v>
      </c>
      <c r="F166" s="262" t="s">
        <v>183</v>
      </c>
      <c r="G166" s="263" t="s">
        <v>184</v>
      </c>
      <c r="H166" s="264">
        <v>4.1299999999999999</v>
      </c>
      <c r="I166" s="265"/>
      <c r="J166" s="266">
        <f>ROUND(I166*H166,2)</f>
        <v>0</v>
      </c>
      <c r="K166" s="267"/>
      <c r="L166" s="40"/>
      <c r="M166" s="268" t="s">
        <v>1</v>
      </c>
      <c r="N166" s="269" t="s">
        <v>44</v>
      </c>
      <c r="O166" s="90"/>
      <c r="P166" s="270">
        <f>O166*H166</f>
        <v>0</v>
      </c>
      <c r="Q166" s="270">
        <v>0.12335</v>
      </c>
      <c r="R166" s="270">
        <f>Q166*H166</f>
        <v>0.50943550000000004</v>
      </c>
      <c r="S166" s="270">
        <v>0</v>
      </c>
      <c r="T166" s="27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72" t="s">
        <v>176</v>
      </c>
      <c r="AT166" s="272" t="s">
        <v>172</v>
      </c>
      <c r="AU166" s="272" t="s">
        <v>91</v>
      </c>
      <c r="AY166" s="14" t="s">
        <v>168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91</v>
      </c>
      <c r="BK166" s="147">
        <f>ROUND(I166*H166,2)</f>
        <v>0</v>
      </c>
      <c r="BL166" s="14" t="s">
        <v>176</v>
      </c>
      <c r="BM166" s="272" t="s">
        <v>185</v>
      </c>
    </row>
    <row r="167" s="2" customFormat="1" ht="21.75" customHeight="1">
      <c r="A167" s="37"/>
      <c r="B167" s="38"/>
      <c r="C167" s="260" t="s">
        <v>186</v>
      </c>
      <c r="D167" s="260" t="s">
        <v>172</v>
      </c>
      <c r="E167" s="261" t="s">
        <v>187</v>
      </c>
      <c r="F167" s="262" t="s">
        <v>188</v>
      </c>
      <c r="G167" s="263" t="s">
        <v>184</v>
      </c>
      <c r="H167" s="264">
        <v>2</v>
      </c>
      <c r="I167" s="265"/>
      <c r="J167" s="266">
        <f>ROUND(I167*H167,2)</f>
        <v>0</v>
      </c>
      <c r="K167" s="267"/>
      <c r="L167" s="40"/>
      <c r="M167" s="268" t="s">
        <v>1</v>
      </c>
      <c r="N167" s="269" t="s">
        <v>44</v>
      </c>
      <c r="O167" s="90"/>
      <c r="P167" s="270">
        <f>O167*H167</f>
        <v>0</v>
      </c>
      <c r="Q167" s="270">
        <v>0.23458000000000001</v>
      </c>
      <c r="R167" s="270">
        <f>Q167*H167</f>
        <v>0.46916000000000002</v>
      </c>
      <c r="S167" s="270">
        <v>0</v>
      </c>
      <c r="T167" s="27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72" t="s">
        <v>176</v>
      </c>
      <c r="AT167" s="272" t="s">
        <v>172</v>
      </c>
      <c r="AU167" s="272" t="s">
        <v>91</v>
      </c>
      <c r="AY167" s="14" t="s">
        <v>168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4" t="s">
        <v>91</v>
      </c>
      <c r="BK167" s="147">
        <f>ROUND(I167*H167,2)</f>
        <v>0</v>
      </c>
      <c r="BL167" s="14" t="s">
        <v>176</v>
      </c>
      <c r="BM167" s="272" t="s">
        <v>189</v>
      </c>
    </row>
    <row r="168" s="2" customFormat="1" ht="21.75" customHeight="1">
      <c r="A168" s="37"/>
      <c r="B168" s="38"/>
      <c r="C168" s="260" t="s">
        <v>190</v>
      </c>
      <c r="D168" s="260" t="s">
        <v>172</v>
      </c>
      <c r="E168" s="261" t="s">
        <v>191</v>
      </c>
      <c r="F168" s="262" t="s">
        <v>192</v>
      </c>
      <c r="G168" s="263" t="s">
        <v>184</v>
      </c>
      <c r="H168" s="264">
        <v>1.2</v>
      </c>
      <c r="I168" s="265"/>
      <c r="J168" s="266">
        <f>ROUND(I168*H168,2)</f>
        <v>0</v>
      </c>
      <c r="K168" s="267"/>
      <c r="L168" s="40"/>
      <c r="M168" s="268" t="s">
        <v>1</v>
      </c>
      <c r="N168" s="269" t="s">
        <v>44</v>
      </c>
      <c r="O168" s="90"/>
      <c r="P168" s="270">
        <f>O168*H168</f>
        <v>0</v>
      </c>
      <c r="Q168" s="270">
        <v>0.10325</v>
      </c>
      <c r="R168" s="270">
        <f>Q168*H168</f>
        <v>0.12389999999999998</v>
      </c>
      <c r="S168" s="270">
        <v>0</v>
      </c>
      <c r="T168" s="271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72" t="s">
        <v>176</v>
      </c>
      <c r="AT168" s="272" t="s">
        <v>172</v>
      </c>
      <c r="AU168" s="272" t="s">
        <v>91</v>
      </c>
      <c r="AY168" s="14" t="s">
        <v>168</v>
      </c>
      <c r="BE168" s="147">
        <f>IF(N168="základní",J168,0)</f>
        <v>0</v>
      </c>
      <c r="BF168" s="147">
        <f>IF(N168="snížená",J168,0)</f>
        <v>0</v>
      </c>
      <c r="BG168" s="147">
        <f>IF(N168="zákl. přenesená",J168,0)</f>
        <v>0</v>
      </c>
      <c r="BH168" s="147">
        <f>IF(N168="sníž. přenesená",J168,0)</f>
        <v>0</v>
      </c>
      <c r="BI168" s="147">
        <f>IF(N168="nulová",J168,0)</f>
        <v>0</v>
      </c>
      <c r="BJ168" s="14" t="s">
        <v>91</v>
      </c>
      <c r="BK168" s="147">
        <f>ROUND(I168*H168,2)</f>
        <v>0</v>
      </c>
      <c r="BL168" s="14" t="s">
        <v>176</v>
      </c>
      <c r="BM168" s="272" t="s">
        <v>193</v>
      </c>
    </row>
    <row r="169" s="2" customFormat="1" ht="21.75" customHeight="1">
      <c r="A169" s="37"/>
      <c r="B169" s="38"/>
      <c r="C169" s="260" t="s">
        <v>194</v>
      </c>
      <c r="D169" s="260" t="s">
        <v>172</v>
      </c>
      <c r="E169" s="261" t="s">
        <v>195</v>
      </c>
      <c r="F169" s="262" t="s">
        <v>196</v>
      </c>
      <c r="G169" s="263" t="s">
        <v>197</v>
      </c>
      <c r="H169" s="264">
        <v>2</v>
      </c>
      <c r="I169" s="265"/>
      <c r="J169" s="266">
        <f>ROUND(I169*H169,2)</f>
        <v>0</v>
      </c>
      <c r="K169" s="267"/>
      <c r="L169" s="40"/>
      <c r="M169" s="268" t="s">
        <v>1</v>
      </c>
      <c r="N169" s="269" t="s">
        <v>44</v>
      </c>
      <c r="O169" s="90"/>
      <c r="P169" s="270">
        <f>O169*H169</f>
        <v>0</v>
      </c>
      <c r="Q169" s="270">
        <v>0.00012</v>
      </c>
      <c r="R169" s="270">
        <f>Q169*H169</f>
        <v>0.00024000000000000001</v>
      </c>
      <c r="S169" s="270">
        <v>0</v>
      </c>
      <c r="T169" s="27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72" t="s">
        <v>176</v>
      </c>
      <c r="AT169" s="272" t="s">
        <v>172</v>
      </c>
      <c r="AU169" s="272" t="s">
        <v>91</v>
      </c>
      <c r="AY169" s="14" t="s">
        <v>168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91</v>
      </c>
      <c r="BK169" s="147">
        <f>ROUND(I169*H169,2)</f>
        <v>0</v>
      </c>
      <c r="BL169" s="14" t="s">
        <v>176</v>
      </c>
      <c r="BM169" s="272" t="s">
        <v>198</v>
      </c>
    </row>
    <row r="170" s="2" customFormat="1" ht="21.75" customHeight="1">
      <c r="A170" s="37"/>
      <c r="B170" s="38"/>
      <c r="C170" s="260" t="s">
        <v>91</v>
      </c>
      <c r="D170" s="260" t="s">
        <v>172</v>
      </c>
      <c r="E170" s="261" t="s">
        <v>199</v>
      </c>
      <c r="F170" s="262" t="s">
        <v>200</v>
      </c>
      <c r="G170" s="263" t="s">
        <v>184</v>
      </c>
      <c r="H170" s="264">
        <v>1.5600000000000001</v>
      </c>
      <c r="I170" s="265"/>
      <c r="J170" s="266">
        <f>ROUND(I170*H170,2)</f>
        <v>0</v>
      </c>
      <c r="K170" s="267"/>
      <c r="L170" s="40"/>
      <c r="M170" s="268" t="s">
        <v>1</v>
      </c>
      <c r="N170" s="269" t="s">
        <v>44</v>
      </c>
      <c r="O170" s="90"/>
      <c r="P170" s="270">
        <f>O170*H170</f>
        <v>0</v>
      </c>
      <c r="Q170" s="270">
        <v>0.0848</v>
      </c>
      <c r="R170" s="270">
        <f>Q170*H170</f>
        <v>0.13228800000000002</v>
      </c>
      <c r="S170" s="270">
        <v>0</v>
      </c>
      <c r="T170" s="27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72" t="s">
        <v>176</v>
      </c>
      <c r="AT170" s="272" t="s">
        <v>172</v>
      </c>
      <c r="AU170" s="272" t="s">
        <v>91</v>
      </c>
      <c r="AY170" s="14" t="s">
        <v>168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91</v>
      </c>
      <c r="BK170" s="147">
        <f>ROUND(I170*H170,2)</f>
        <v>0</v>
      </c>
      <c r="BL170" s="14" t="s">
        <v>176</v>
      </c>
      <c r="BM170" s="272" t="s">
        <v>201</v>
      </c>
    </row>
    <row r="171" s="12" customFormat="1" ht="22.8" customHeight="1">
      <c r="A171" s="12"/>
      <c r="B171" s="244"/>
      <c r="C171" s="245"/>
      <c r="D171" s="246" t="s">
        <v>77</v>
      </c>
      <c r="E171" s="258" t="s">
        <v>202</v>
      </c>
      <c r="F171" s="258" t="s">
        <v>203</v>
      </c>
      <c r="G171" s="245"/>
      <c r="H171" s="245"/>
      <c r="I171" s="248"/>
      <c r="J171" s="259">
        <f>BK171</f>
        <v>0</v>
      </c>
      <c r="K171" s="245"/>
      <c r="L171" s="250"/>
      <c r="M171" s="251"/>
      <c r="N171" s="252"/>
      <c r="O171" s="252"/>
      <c r="P171" s="253">
        <f>SUM(P172:P183)</f>
        <v>0</v>
      </c>
      <c r="Q171" s="252"/>
      <c r="R171" s="253">
        <f>SUM(R172:R183)</f>
        <v>2.8955567600000003</v>
      </c>
      <c r="S171" s="252"/>
      <c r="T171" s="254">
        <f>SUM(T172:T183)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55" t="s">
        <v>85</v>
      </c>
      <c r="AT171" s="256" t="s">
        <v>77</v>
      </c>
      <c r="AU171" s="256" t="s">
        <v>85</v>
      </c>
      <c r="AY171" s="255" t="s">
        <v>168</v>
      </c>
      <c r="BK171" s="257">
        <f>SUM(BK172:BK183)</f>
        <v>0</v>
      </c>
    </row>
    <row r="172" s="2" customFormat="1" ht="21.75" customHeight="1">
      <c r="A172" s="37"/>
      <c r="B172" s="38"/>
      <c r="C172" s="260" t="s">
        <v>169</v>
      </c>
      <c r="D172" s="260" t="s">
        <v>172</v>
      </c>
      <c r="E172" s="261" t="s">
        <v>204</v>
      </c>
      <c r="F172" s="262" t="s">
        <v>205</v>
      </c>
      <c r="G172" s="263" t="s">
        <v>184</v>
      </c>
      <c r="H172" s="264">
        <v>56.756999999999998</v>
      </c>
      <c r="I172" s="265"/>
      <c r="J172" s="266">
        <f>ROUND(I172*H172,2)</f>
        <v>0</v>
      </c>
      <c r="K172" s="267"/>
      <c r="L172" s="40"/>
      <c r="M172" s="268" t="s">
        <v>1</v>
      </c>
      <c r="N172" s="269" t="s">
        <v>44</v>
      </c>
      <c r="O172" s="90"/>
      <c r="P172" s="270">
        <f>O172*H172</f>
        <v>0</v>
      </c>
      <c r="Q172" s="270">
        <v>0.00025999999999999998</v>
      </c>
      <c r="R172" s="270">
        <f>Q172*H172</f>
        <v>0.014756819999999999</v>
      </c>
      <c r="S172" s="270">
        <v>0</v>
      </c>
      <c r="T172" s="27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72" t="s">
        <v>176</v>
      </c>
      <c r="AT172" s="272" t="s">
        <v>172</v>
      </c>
      <c r="AU172" s="272" t="s">
        <v>91</v>
      </c>
      <c r="AY172" s="14" t="s">
        <v>168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91</v>
      </c>
      <c r="BK172" s="147">
        <f>ROUND(I172*H172,2)</f>
        <v>0</v>
      </c>
      <c r="BL172" s="14" t="s">
        <v>176</v>
      </c>
      <c r="BM172" s="272" t="s">
        <v>206</v>
      </c>
    </row>
    <row r="173" s="2" customFormat="1" ht="21.75" customHeight="1">
      <c r="A173" s="37"/>
      <c r="B173" s="38"/>
      <c r="C173" s="260" t="s">
        <v>176</v>
      </c>
      <c r="D173" s="260" t="s">
        <v>172</v>
      </c>
      <c r="E173" s="261" t="s">
        <v>207</v>
      </c>
      <c r="F173" s="262" t="s">
        <v>208</v>
      </c>
      <c r="G173" s="263" t="s">
        <v>184</v>
      </c>
      <c r="H173" s="264">
        <v>56.756999999999998</v>
      </c>
      <c r="I173" s="265"/>
      <c r="J173" s="266">
        <f>ROUND(I173*H173,2)</f>
        <v>0</v>
      </c>
      <c r="K173" s="267"/>
      <c r="L173" s="40"/>
      <c r="M173" s="268" t="s">
        <v>1</v>
      </c>
      <c r="N173" s="269" t="s">
        <v>44</v>
      </c>
      <c r="O173" s="90"/>
      <c r="P173" s="270">
        <f>O173*H173</f>
        <v>0</v>
      </c>
      <c r="Q173" s="270">
        <v>0.0030000000000000001</v>
      </c>
      <c r="R173" s="270">
        <f>Q173*H173</f>
        <v>0.17027100000000001</v>
      </c>
      <c r="S173" s="270">
        <v>0</v>
      </c>
      <c r="T173" s="27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72" t="s">
        <v>176</v>
      </c>
      <c r="AT173" s="272" t="s">
        <v>172</v>
      </c>
      <c r="AU173" s="272" t="s">
        <v>91</v>
      </c>
      <c r="AY173" s="14" t="s">
        <v>168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91</v>
      </c>
      <c r="BK173" s="147">
        <f>ROUND(I173*H173,2)</f>
        <v>0</v>
      </c>
      <c r="BL173" s="14" t="s">
        <v>176</v>
      </c>
      <c r="BM173" s="272" t="s">
        <v>209</v>
      </c>
    </row>
    <row r="174" s="2" customFormat="1" ht="21.75" customHeight="1">
      <c r="A174" s="37"/>
      <c r="B174" s="38"/>
      <c r="C174" s="260" t="s">
        <v>210</v>
      </c>
      <c r="D174" s="260" t="s">
        <v>172</v>
      </c>
      <c r="E174" s="261" t="s">
        <v>211</v>
      </c>
      <c r="F174" s="262" t="s">
        <v>212</v>
      </c>
      <c r="G174" s="263" t="s">
        <v>184</v>
      </c>
      <c r="H174" s="264">
        <v>2.2690000000000001</v>
      </c>
      <c r="I174" s="265"/>
      <c r="J174" s="266">
        <f>ROUND(I174*H174,2)</f>
        <v>0</v>
      </c>
      <c r="K174" s="267"/>
      <c r="L174" s="40"/>
      <c r="M174" s="268" t="s">
        <v>1</v>
      </c>
      <c r="N174" s="269" t="s">
        <v>44</v>
      </c>
      <c r="O174" s="90"/>
      <c r="P174" s="270">
        <f>O174*H174</f>
        <v>0</v>
      </c>
      <c r="Q174" s="270">
        <v>0.0373</v>
      </c>
      <c r="R174" s="270">
        <f>Q174*H174</f>
        <v>0.084633700000000006</v>
      </c>
      <c r="S174" s="270">
        <v>0</v>
      </c>
      <c r="T174" s="27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72" t="s">
        <v>176</v>
      </c>
      <c r="AT174" s="272" t="s">
        <v>172</v>
      </c>
      <c r="AU174" s="272" t="s">
        <v>91</v>
      </c>
      <c r="AY174" s="14" t="s">
        <v>168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91</v>
      </c>
      <c r="BK174" s="147">
        <f>ROUND(I174*H174,2)</f>
        <v>0</v>
      </c>
      <c r="BL174" s="14" t="s">
        <v>176</v>
      </c>
      <c r="BM174" s="272" t="s">
        <v>213</v>
      </c>
    </row>
    <row r="175" s="2" customFormat="1" ht="21.75" customHeight="1">
      <c r="A175" s="37"/>
      <c r="B175" s="38"/>
      <c r="C175" s="260" t="s">
        <v>202</v>
      </c>
      <c r="D175" s="260" t="s">
        <v>172</v>
      </c>
      <c r="E175" s="261" t="s">
        <v>214</v>
      </c>
      <c r="F175" s="262" t="s">
        <v>215</v>
      </c>
      <c r="G175" s="263" t="s">
        <v>184</v>
      </c>
      <c r="H175" s="264">
        <v>162.619</v>
      </c>
      <c r="I175" s="265"/>
      <c r="J175" s="266">
        <f>ROUND(I175*H175,2)</f>
        <v>0</v>
      </c>
      <c r="K175" s="267"/>
      <c r="L175" s="40"/>
      <c r="M175" s="268" t="s">
        <v>1</v>
      </c>
      <c r="N175" s="269" t="s">
        <v>44</v>
      </c>
      <c r="O175" s="90"/>
      <c r="P175" s="270">
        <f>O175*H175</f>
        <v>0</v>
      </c>
      <c r="Q175" s="270">
        <v>0.00025999999999999998</v>
      </c>
      <c r="R175" s="270">
        <f>Q175*H175</f>
        <v>0.042280939999999996</v>
      </c>
      <c r="S175" s="270">
        <v>0</v>
      </c>
      <c r="T175" s="27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72" t="s">
        <v>176</v>
      </c>
      <c r="AT175" s="272" t="s">
        <v>172</v>
      </c>
      <c r="AU175" s="272" t="s">
        <v>91</v>
      </c>
      <c r="AY175" s="14" t="s">
        <v>168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91</v>
      </c>
      <c r="BK175" s="147">
        <f>ROUND(I175*H175,2)</f>
        <v>0</v>
      </c>
      <c r="BL175" s="14" t="s">
        <v>176</v>
      </c>
      <c r="BM175" s="272" t="s">
        <v>216</v>
      </c>
    </row>
    <row r="176" s="2" customFormat="1" ht="21.75" customHeight="1">
      <c r="A176" s="37"/>
      <c r="B176" s="38"/>
      <c r="C176" s="260" t="s">
        <v>217</v>
      </c>
      <c r="D176" s="260" t="s">
        <v>172</v>
      </c>
      <c r="E176" s="261" t="s">
        <v>218</v>
      </c>
      <c r="F176" s="262" t="s">
        <v>219</v>
      </c>
      <c r="G176" s="263" t="s">
        <v>184</v>
      </c>
      <c r="H176" s="264">
        <v>162.619</v>
      </c>
      <c r="I176" s="265"/>
      <c r="J176" s="266">
        <f>ROUND(I176*H176,2)</f>
        <v>0</v>
      </c>
      <c r="K176" s="267"/>
      <c r="L176" s="40"/>
      <c r="M176" s="268" t="s">
        <v>1</v>
      </c>
      <c r="N176" s="269" t="s">
        <v>44</v>
      </c>
      <c r="O176" s="90"/>
      <c r="P176" s="270">
        <f>O176*H176</f>
        <v>0</v>
      </c>
      <c r="Q176" s="270">
        <v>0.0030000000000000001</v>
      </c>
      <c r="R176" s="270">
        <f>Q176*H176</f>
        <v>0.48785699999999999</v>
      </c>
      <c r="S176" s="270">
        <v>0</v>
      </c>
      <c r="T176" s="27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72" t="s">
        <v>176</v>
      </c>
      <c r="AT176" s="272" t="s">
        <v>172</v>
      </c>
      <c r="AU176" s="272" t="s">
        <v>91</v>
      </c>
      <c r="AY176" s="14" t="s">
        <v>168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91</v>
      </c>
      <c r="BK176" s="147">
        <f>ROUND(I176*H176,2)</f>
        <v>0</v>
      </c>
      <c r="BL176" s="14" t="s">
        <v>176</v>
      </c>
      <c r="BM176" s="272" t="s">
        <v>220</v>
      </c>
    </row>
    <row r="177" s="2" customFormat="1" ht="21.75" customHeight="1">
      <c r="A177" s="37"/>
      <c r="B177" s="38"/>
      <c r="C177" s="260" t="s">
        <v>221</v>
      </c>
      <c r="D177" s="260" t="s">
        <v>172</v>
      </c>
      <c r="E177" s="261" t="s">
        <v>222</v>
      </c>
      <c r="F177" s="262" t="s">
        <v>223</v>
      </c>
      <c r="G177" s="263" t="s">
        <v>184</v>
      </c>
      <c r="H177" s="264">
        <v>7.1600000000000001</v>
      </c>
      <c r="I177" s="265"/>
      <c r="J177" s="266">
        <f>ROUND(I177*H177,2)</f>
        <v>0</v>
      </c>
      <c r="K177" s="267"/>
      <c r="L177" s="40"/>
      <c r="M177" s="268" t="s">
        <v>1</v>
      </c>
      <c r="N177" s="269" t="s">
        <v>44</v>
      </c>
      <c r="O177" s="90"/>
      <c r="P177" s="270">
        <f>O177*H177</f>
        <v>0</v>
      </c>
      <c r="Q177" s="270">
        <v>0.017330000000000002</v>
      </c>
      <c r="R177" s="270">
        <f>Q177*H177</f>
        <v>0.12408280000000002</v>
      </c>
      <c r="S177" s="270">
        <v>0</v>
      </c>
      <c r="T177" s="27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72" t="s">
        <v>176</v>
      </c>
      <c r="AT177" s="272" t="s">
        <v>172</v>
      </c>
      <c r="AU177" s="272" t="s">
        <v>91</v>
      </c>
      <c r="AY177" s="14" t="s">
        <v>168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91</v>
      </c>
      <c r="BK177" s="147">
        <f>ROUND(I177*H177,2)</f>
        <v>0</v>
      </c>
      <c r="BL177" s="14" t="s">
        <v>176</v>
      </c>
      <c r="BM177" s="272" t="s">
        <v>224</v>
      </c>
    </row>
    <row r="178" s="2" customFormat="1" ht="21.75" customHeight="1">
      <c r="A178" s="37"/>
      <c r="B178" s="38"/>
      <c r="C178" s="260" t="s">
        <v>225</v>
      </c>
      <c r="D178" s="260" t="s">
        <v>172</v>
      </c>
      <c r="E178" s="261" t="s">
        <v>226</v>
      </c>
      <c r="F178" s="262" t="s">
        <v>227</v>
      </c>
      <c r="G178" s="263" t="s">
        <v>184</v>
      </c>
      <c r="H178" s="264">
        <v>34.625</v>
      </c>
      <c r="I178" s="265"/>
      <c r="J178" s="266">
        <f>ROUND(I178*H178,2)</f>
        <v>0</v>
      </c>
      <c r="K178" s="267"/>
      <c r="L178" s="40"/>
      <c r="M178" s="268" t="s">
        <v>1</v>
      </c>
      <c r="N178" s="269" t="s">
        <v>44</v>
      </c>
      <c r="O178" s="90"/>
      <c r="P178" s="270">
        <f>O178*H178</f>
        <v>0</v>
      </c>
      <c r="Q178" s="270">
        <v>0.0373</v>
      </c>
      <c r="R178" s="270">
        <f>Q178*H178</f>
        <v>1.2915125000000001</v>
      </c>
      <c r="S178" s="270">
        <v>0</v>
      </c>
      <c r="T178" s="27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72" t="s">
        <v>176</v>
      </c>
      <c r="AT178" s="272" t="s">
        <v>172</v>
      </c>
      <c r="AU178" s="272" t="s">
        <v>91</v>
      </c>
      <c r="AY178" s="14" t="s">
        <v>168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91</v>
      </c>
      <c r="BK178" s="147">
        <f>ROUND(I178*H178,2)</f>
        <v>0</v>
      </c>
      <c r="BL178" s="14" t="s">
        <v>176</v>
      </c>
      <c r="BM178" s="272" t="s">
        <v>228</v>
      </c>
    </row>
    <row r="179" s="2" customFormat="1" ht="21.75" customHeight="1">
      <c r="A179" s="37"/>
      <c r="B179" s="38"/>
      <c r="C179" s="260" t="s">
        <v>229</v>
      </c>
      <c r="D179" s="260" t="s">
        <v>172</v>
      </c>
      <c r="E179" s="261" t="s">
        <v>230</v>
      </c>
      <c r="F179" s="262" t="s">
        <v>231</v>
      </c>
      <c r="G179" s="263" t="s">
        <v>184</v>
      </c>
      <c r="H179" s="264">
        <v>31.422000000000001</v>
      </c>
      <c r="I179" s="265"/>
      <c r="J179" s="266">
        <f>ROUND(I179*H179,2)</f>
        <v>0</v>
      </c>
      <c r="K179" s="267"/>
      <c r="L179" s="40"/>
      <c r="M179" s="268" t="s">
        <v>1</v>
      </c>
      <c r="N179" s="269" t="s">
        <v>44</v>
      </c>
      <c r="O179" s="90"/>
      <c r="P179" s="270">
        <f>O179*H179</f>
        <v>0</v>
      </c>
      <c r="Q179" s="270">
        <v>0.015400000000000001</v>
      </c>
      <c r="R179" s="270">
        <f>Q179*H179</f>
        <v>0.48389880000000002</v>
      </c>
      <c r="S179" s="270">
        <v>0</v>
      </c>
      <c r="T179" s="27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72" t="s">
        <v>176</v>
      </c>
      <c r="AT179" s="272" t="s">
        <v>172</v>
      </c>
      <c r="AU179" s="272" t="s">
        <v>91</v>
      </c>
      <c r="AY179" s="14" t="s">
        <v>168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91</v>
      </c>
      <c r="BK179" s="147">
        <f>ROUND(I179*H179,2)</f>
        <v>0</v>
      </c>
      <c r="BL179" s="14" t="s">
        <v>176</v>
      </c>
      <c r="BM179" s="272" t="s">
        <v>232</v>
      </c>
    </row>
    <row r="180" s="2" customFormat="1" ht="21.75" customHeight="1">
      <c r="A180" s="37"/>
      <c r="B180" s="38"/>
      <c r="C180" s="260" t="s">
        <v>233</v>
      </c>
      <c r="D180" s="260" t="s">
        <v>172</v>
      </c>
      <c r="E180" s="261" t="s">
        <v>234</v>
      </c>
      <c r="F180" s="262" t="s">
        <v>235</v>
      </c>
      <c r="G180" s="263" t="s">
        <v>236</v>
      </c>
      <c r="H180" s="264">
        <v>0.080000000000000002</v>
      </c>
      <c r="I180" s="265"/>
      <c r="J180" s="266">
        <f>ROUND(I180*H180,2)</f>
        <v>0</v>
      </c>
      <c r="K180" s="267"/>
      <c r="L180" s="40"/>
      <c r="M180" s="268" t="s">
        <v>1</v>
      </c>
      <c r="N180" s="269" t="s">
        <v>44</v>
      </c>
      <c r="O180" s="90"/>
      <c r="P180" s="270">
        <f>O180*H180</f>
        <v>0</v>
      </c>
      <c r="Q180" s="270">
        <v>2.45329</v>
      </c>
      <c r="R180" s="270">
        <f>Q180*H180</f>
        <v>0.1962632</v>
      </c>
      <c r="S180" s="270">
        <v>0</v>
      </c>
      <c r="T180" s="27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72" t="s">
        <v>176</v>
      </c>
      <c r="AT180" s="272" t="s">
        <v>172</v>
      </c>
      <c r="AU180" s="272" t="s">
        <v>91</v>
      </c>
      <c r="AY180" s="14" t="s">
        <v>168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91</v>
      </c>
      <c r="BK180" s="147">
        <f>ROUND(I180*H180,2)</f>
        <v>0</v>
      </c>
      <c r="BL180" s="14" t="s">
        <v>176</v>
      </c>
      <c r="BM180" s="272" t="s">
        <v>237</v>
      </c>
    </row>
    <row r="181" s="2" customFormat="1" ht="21.75" customHeight="1">
      <c r="A181" s="37"/>
      <c r="B181" s="38"/>
      <c r="C181" s="260" t="s">
        <v>238</v>
      </c>
      <c r="D181" s="260" t="s">
        <v>172</v>
      </c>
      <c r="E181" s="261" t="s">
        <v>239</v>
      </c>
      <c r="F181" s="262" t="s">
        <v>240</v>
      </c>
      <c r="G181" s="263" t="s">
        <v>236</v>
      </c>
      <c r="H181" s="264">
        <v>0.080000000000000002</v>
      </c>
      <c r="I181" s="265"/>
      <c r="J181" s="266">
        <f>ROUND(I181*H181,2)</f>
        <v>0</v>
      </c>
      <c r="K181" s="267"/>
      <c r="L181" s="40"/>
      <c r="M181" s="268" t="s">
        <v>1</v>
      </c>
      <c r="N181" s="269" t="s">
        <v>44</v>
      </c>
      <c r="O181" s="90"/>
      <c r="P181" s="270">
        <f>O181*H181</f>
        <v>0</v>
      </c>
      <c r="Q181" s="270">
        <v>0</v>
      </c>
      <c r="R181" s="270">
        <f>Q181*H181</f>
        <v>0</v>
      </c>
      <c r="S181" s="270">
        <v>0</v>
      </c>
      <c r="T181" s="27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72" t="s">
        <v>176</v>
      </c>
      <c r="AT181" s="272" t="s">
        <v>172</v>
      </c>
      <c r="AU181" s="272" t="s">
        <v>91</v>
      </c>
      <c r="AY181" s="14" t="s">
        <v>168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91</v>
      </c>
      <c r="BK181" s="147">
        <f>ROUND(I181*H181,2)</f>
        <v>0</v>
      </c>
      <c r="BL181" s="14" t="s">
        <v>176</v>
      </c>
      <c r="BM181" s="272" t="s">
        <v>241</v>
      </c>
    </row>
    <row r="182" s="2" customFormat="1" ht="21.75" customHeight="1">
      <c r="A182" s="37"/>
      <c r="B182" s="38"/>
      <c r="C182" s="260" t="s">
        <v>242</v>
      </c>
      <c r="D182" s="260" t="s">
        <v>172</v>
      </c>
      <c r="E182" s="261" t="s">
        <v>243</v>
      </c>
      <c r="F182" s="262" t="s">
        <v>244</v>
      </c>
      <c r="G182" s="263" t="s">
        <v>197</v>
      </c>
      <c r="H182" s="264">
        <v>0.80000000000000004</v>
      </c>
      <c r="I182" s="265"/>
      <c r="J182" s="266">
        <f>ROUND(I182*H182,2)</f>
        <v>0</v>
      </c>
      <c r="K182" s="267"/>
      <c r="L182" s="40"/>
      <c r="M182" s="268" t="s">
        <v>1</v>
      </c>
      <c r="N182" s="269" t="s">
        <v>44</v>
      </c>
      <c r="O182" s="90"/>
      <c r="P182" s="270">
        <f>O182*H182</f>
        <v>0</v>
      </c>
      <c r="Q182" s="270">
        <v>0</v>
      </c>
      <c r="R182" s="270">
        <f>Q182*H182</f>
        <v>0</v>
      </c>
      <c r="S182" s="270">
        <v>0</v>
      </c>
      <c r="T182" s="27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72" t="s">
        <v>176</v>
      </c>
      <c r="AT182" s="272" t="s">
        <v>172</v>
      </c>
      <c r="AU182" s="272" t="s">
        <v>91</v>
      </c>
      <c r="AY182" s="14" t="s">
        <v>168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91</v>
      </c>
      <c r="BK182" s="147">
        <f>ROUND(I182*H182,2)</f>
        <v>0</v>
      </c>
      <c r="BL182" s="14" t="s">
        <v>176</v>
      </c>
      <c r="BM182" s="272" t="s">
        <v>245</v>
      </c>
    </row>
    <row r="183" s="2" customFormat="1" ht="16.5" customHeight="1">
      <c r="A183" s="37"/>
      <c r="B183" s="38"/>
      <c r="C183" s="260" t="s">
        <v>246</v>
      </c>
      <c r="D183" s="260" t="s">
        <v>172</v>
      </c>
      <c r="E183" s="261" t="s">
        <v>247</v>
      </c>
      <c r="F183" s="262" t="s">
        <v>248</v>
      </c>
      <c r="G183" s="263" t="s">
        <v>236</v>
      </c>
      <c r="H183" s="264">
        <v>0.080000000000000002</v>
      </c>
      <c r="I183" s="265"/>
      <c r="J183" s="266">
        <f>ROUND(I183*H183,2)</f>
        <v>0</v>
      </c>
      <c r="K183" s="267"/>
      <c r="L183" s="40"/>
      <c r="M183" s="268" t="s">
        <v>1</v>
      </c>
      <c r="N183" s="269" t="s">
        <v>44</v>
      </c>
      <c r="O183" s="90"/>
      <c r="P183" s="270">
        <f>O183*H183</f>
        <v>0</v>
      </c>
      <c r="Q183" s="270">
        <v>0</v>
      </c>
      <c r="R183" s="270">
        <f>Q183*H183</f>
        <v>0</v>
      </c>
      <c r="S183" s="270">
        <v>0</v>
      </c>
      <c r="T183" s="27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72" t="s">
        <v>176</v>
      </c>
      <c r="AT183" s="272" t="s">
        <v>172</v>
      </c>
      <c r="AU183" s="272" t="s">
        <v>91</v>
      </c>
      <c r="AY183" s="14" t="s">
        <v>168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91</v>
      </c>
      <c r="BK183" s="147">
        <f>ROUND(I183*H183,2)</f>
        <v>0</v>
      </c>
      <c r="BL183" s="14" t="s">
        <v>176</v>
      </c>
      <c r="BM183" s="272" t="s">
        <v>249</v>
      </c>
    </row>
    <row r="184" s="12" customFormat="1" ht="22.8" customHeight="1">
      <c r="A184" s="12"/>
      <c r="B184" s="244"/>
      <c r="C184" s="245"/>
      <c r="D184" s="246" t="s">
        <v>77</v>
      </c>
      <c r="E184" s="258" t="s">
        <v>221</v>
      </c>
      <c r="F184" s="258" t="s">
        <v>250</v>
      </c>
      <c r="G184" s="245"/>
      <c r="H184" s="245"/>
      <c r="I184" s="248"/>
      <c r="J184" s="259">
        <f>BK184</f>
        <v>0</v>
      </c>
      <c r="K184" s="245"/>
      <c r="L184" s="250"/>
      <c r="M184" s="251"/>
      <c r="N184" s="252"/>
      <c r="O184" s="252"/>
      <c r="P184" s="253">
        <f>SUM(P185:P201)</f>
        <v>0</v>
      </c>
      <c r="Q184" s="252"/>
      <c r="R184" s="253">
        <f>SUM(R185:R201)</f>
        <v>0.0096486899999999997</v>
      </c>
      <c r="S184" s="252"/>
      <c r="T184" s="254">
        <f>SUM(T185:T201)</f>
        <v>6.1962950000000001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55" t="s">
        <v>85</v>
      </c>
      <c r="AT184" s="256" t="s">
        <v>77</v>
      </c>
      <c r="AU184" s="256" t="s">
        <v>85</v>
      </c>
      <c r="AY184" s="255" t="s">
        <v>168</v>
      </c>
      <c r="BK184" s="257">
        <f>SUM(BK185:BK201)</f>
        <v>0</v>
      </c>
    </row>
    <row r="185" s="2" customFormat="1" ht="21.75" customHeight="1">
      <c r="A185" s="37"/>
      <c r="B185" s="38"/>
      <c r="C185" s="260" t="s">
        <v>251</v>
      </c>
      <c r="D185" s="260" t="s">
        <v>172</v>
      </c>
      <c r="E185" s="261" t="s">
        <v>252</v>
      </c>
      <c r="F185" s="262" t="s">
        <v>253</v>
      </c>
      <c r="G185" s="263" t="s">
        <v>184</v>
      </c>
      <c r="H185" s="264">
        <v>56.756999999999998</v>
      </c>
      <c r="I185" s="265"/>
      <c r="J185" s="266">
        <f>ROUND(I185*H185,2)</f>
        <v>0</v>
      </c>
      <c r="K185" s="267"/>
      <c r="L185" s="40"/>
      <c r="M185" s="268" t="s">
        <v>1</v>
      </c>
      <c r="N185" s="269" t="s">
        <v>44</v>
      </c>
      <c r="O185" s="90"/>
      <c r="P185" s="270">
        <f>O185*H185</f>
        <v>0</v>
      </c>
      <c r="Q185" s="270">
        <v>0.00012999999999999999</v>
      </c>
      <c r="R185" s="270">
        <f>Q185*H185</f>
        <v>0.0073784099999999993</v>
      </c>
      <c r="S185" s="270">
        <v>0</v>
      </c>
      <c r="T185" s="27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72" t="s">
        <v>176</v>
      </c>
      <c r="AT185" s="272" t="s">
        <v>172</v>
      </c>
      <c r="AU185" s="272" t="s">
        <v>91</v>
      </c>
      <c r="AY185" s="14" t="s">
        <v>168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91</v>
      </c>
      <c r="BK185" s="147">
        <f>ROUND(I185*H185,2)</f>
        <v>0</v>
      </c>
      <c r="BL185" s="14" t="s">
        <v>176</v>
      </c>
      <c r="BM185" s="272" t="s">
        <v>254</v>
      </c>
    </row>
    <row r="186" s="2" customFormat="1" ht="21.75" customHeight="1">
      <c r="A186" s="37"/>
      <c r="B186" s="38"/>
      <c r="C186" s="260" t="s">
        <v>255</v>
      </c>
      <c r="D186" s="260" t="s">
        <v>172</v>
      </c>
      <c r="E186" s="261" t="s">
        <v>256</v>
      </c>
      <c r="F186" s="262" t="s">
        <v>257</v>
      </c>
      <c r="G186" s="263" t="s">
        <v>184</v>
      </c>
      <c r="H186" s="264">
        <v>56.756999999999998</v>
      </c>
      <c r="I186" s="265"/>
      <c r="J186" s="266">
        <f>ROUND(I186*H186,2)</f>
        <v>0</v>
      </c>
      <c r="K186" s="267"/>
      <c r="L186" s="40"/>
      <c r="M186" s="268" t="s">
        <v>1</v>
      </c>
      <c r="N186" s="269" t="s">
        <v>44</v>
      </c>
      <c r="O186" s="90"/>
      <c r="P186" s="270">
        <f>O186*H186</f>
        <v>0</v>
      </c>
      <c r="Q186" s="270">
        <v>4.0000000000000003E-05</v>
      </c>
      <c r="R186" s="270">
        <f>Q186*H186</f>
        <v>0.00227028</v>
      </c>
      <c r="S186" s="270">
        <v>0</v>
      </c>
      <c r="T186" s="271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72" t="s">
        <v>176</v>
      </c>
      <c r="AT186" s="272" t="s">
        <v>172</v>
      </c>
      <c r="AU186" s="272" t="s">
        <v>91</v>
      </c>
      <c r="AY186" s="14" t="s">
        <v>168</v>
      </c>
      <c r="BE186" s="147">
        <f>IF(N186="základní",J186,0)</f>
        <v>0</v>
      </c>
      <c r="BF186" s="147">
        <f>IF(N186="snížená",J186,0)</f>
        <v>0</v>
      </c>
      <c r="BG186" s="147">
        <f>IF(N186="zákl. přenesená",J186,0)</f>
        <v>0</v>
      </c>
      <c r="BH186" s="147">
        <f>IF(N186="sníž. přenesená",J186,0)</f>
        <v>0</v>
      </c>
      <c r="BI186" s="147">
        <f>IF(N186="nulová",J186,0)</f>
        <v>0</v>
      </c>
      <c r="BJ186" s="14" t="s">
        <v>91</v>
      </c>
      <c r="BK186" s="147">
        <f>ROUND(I186*H186,2)</f>
        <v>0</v>
      </c>
      <c r="BL186" s="14" t="s">
        <v>176</v>
      </c>
      <c r="BM186" s="272" t="s">
        <v>258</v>
      </c>
    </row>
    <row r="187" s="2" customFormat="1" ht="16.5" customHeight="1">
      <c r="A187" s="37"/>
      <c r="B187" s="38"/>
      <c r="C187" s="260" t="s">
        <v>259</v>
      </c>
      <c r="D187" s="260" t="s">
        <v>172</v>
      </c>
      <c r="E187" s="261" t="s">
        <v>260</v>
      </c>
      <c r="F187" s="262" t="s">
        <v>261</v>
      </c>
      <c r="G187" s="263" t="s">
        <v>184</v>
      </c>
      <c r="H187" s="264">
        <v>4500</v>
      </c>
      <c r="I187" s="265"/>
      <c r="J187" s="266">
        <f>ROUND(I187*H187,2)</f>
        <v>0</v>
      </c>
      <c r="K187" s="267"/>
      <c r="L187" s="40"/>
      <c r="M187" s="268" t="s">
        <v>1</v>
      </c>
      <c r="N187" s="269" t="s">
        <v>44</v>
      </c>
      <c r="O187" s="90"/>
      <c r="P187" s="270">
        <f>O187*H187</f>
        <v>0</v>
      </c>
      <c r="Q187" s="270">
        <v>0</v>
      </c>
      <c r="R187" s="270">
        <f>Q187*H187</f>
        <v>0</v>
      </c>
      <c r="S187" s="270">
        <v>0</v>
      </c>
      <c r="T187" s="27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72" t="s">
        <v>176</v>
      </c>
      <c r="AT187" s="272" t="s">
        <v>172</v>
      </c>
      <c r="AU187" s="272" t="s">
        <v>91</v>
      </c>
      <c r="AY187" s="14" t="s">
        <v>168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91</v>
      </c>
      <c r="BK187" s="147">
        <f>ROUND(I187*H187,2)</f>
        <v>0</v>
      </c>
      <c r="BL187" s="14" t="s">
        <v>176</v>
      </c>
      <c r="BM187" s="272" t="s">
        <v>262</v>
      </c>
    </row>
    <row r="188" s="2" customFormat="1" ht="16.5" customHeight="1">
      <c r="A188" s="37"/>
      <c r="B188" s="38"/>
      <c r="C188" s="260" t="s">
        <v>263</v>
      </c>
      <c r="D188" s="260" t="s">
        <v>172</v>
      </c>
      <c r="E188" s="261" t="s">
        <v>264</v>
      </c>
      <c r="F188" s="262" t="s">
        <v>265</v>
      </c>
      <c r="G188" s="263" t="s">
        <v>184</v>
      </c>
      <c r="H188" s="264">
        <v>15.299</v>
      </c>
      <c r="I188" s="265"/>
      <c r="J188" s="266">
        <f>ROUND(I188*H188,2)</f>
        <v>0</v>
      </c>
      <c r="K188" s="267"/>
      <c r="L188" s="40"/>
      <c r="M188" s="268" t="s">
        <v>1</v>
      </c>
      <c r="N188" s="269" t="s">
        <v>44</v>
      </c>
      <c r="O188" s="90"/>
      <c r="P188" s="270">
        <f>O188*H188</f>
        <v>0</v>
      </c>
      <c r="Q188" s="270">
        <v>0</v>
      </c>
      <c r="R188" s="270">
        <f>Q188*H188</f>
        <v>0</v>
      </c>
      <c r="S188" s="270">
        <v>0.13100000000000001</v>
      </c>
      <c r="T188" s="271">
        <f>S188*H188</f>
        <v>2.0041690000000001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72" t="s">
        <v>176</v>
      </c>
      <c r="AT188" s="272" t="s">
        <v>172</v>
      </c>
      <c r="AU188" s="272" t="s">
        <v>91</v>
      </c>
      <c r="AY188" s="14" t="s">
        <v>168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91</v>
      </c>
      <c r="BK188" s="147">
        <f>ROUND(I188*H188,2)</f>
        <v>0</v>
      </c>
      <c r="BL188" s="14" t="s">
        <v>176</v>
      </c>
      <c r="BM188" s="272" t="s">
        <v>266</v>
      </c>
    </row>
    <row r="189" s="2" customFormat="1" ht="16.5" customHeight="1">
      <c r="A189" s="37"/>
      <c r="B189" s="38"/>
      <c r="C189" s="260" t="s">
        <v>267</v>
      </c>
      <c r="D189" s="260" t="s">
        <v>172</v>
      </c>
      <c r="E189" s="261" t="s">
        <v>268</v>
      </c>
      <c r="F189" s="262" t="s">
        <v>269</v>
      </c>
      <c r="G189" s="263" t="s">
        <v>184</v>
      </c>
      <c r="H189" s="264">
        <v>57.121000000000002</v>
      </c>
      <c r="I189" s="265"/>
      <c r="J189" s="266">
        <f>ROUND(I189*H189,2)</f>
        <v>0</v>
      </c>
      <c r="K189" s="267"/>
      <c r="L189" s="40"/>
      <c r="M189" s="268" t="s">
        <v>1</v>
      </c>
      <c r="N189" s="269" t="s">
        <v>44</v>
      </c>
      <c r="O189" s="90"/>
      <c r="P189" s="270">
        <f>O189*H189</f>
        <v>0</v>
      </c>
      <c r="Q189" s="270">
        <v>0</v>
      </c>
      <c r="R189" s="270">
        <f>Q189*H189</f>
        <v>0</v>
      </c>
      <c r="S189" s="270">
        <v>0</v>
      </c>
      <c r="T189" s="27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72" t="s">
        <v>176</v>
      </c>
      <c r="AT189" s="272" t="s">
        <v>172</v>
      </c>
      <c r="AU189" s="272" t="s">
        <v>91</v>
      </c>
      <c r="AY189" s="14" t="s">
        <v>168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91</v>
      </c>
      <c r="BK189" s="147">
        <f>ROUND(I189*H189,2)</f>
        <v>0</v>
      </c>
      <c r="BL189" s="14" t="s">
        <v>176</v>
      </c>
      <c r="BM189" s="272" t="s">
        <v>270</v>
      </c>
    </row>
    <row r="190" s="2" customFormat="1" ht="21.75" customHeight="1">
      <c r="A190" s="37"/>
      <c r="B190" s="38"/>
      <c r="C190" s="260" t="s">
        <v>271</v>
      </c>
      <c r="D190" s="260" t="s">
        <v>172</v>
      </c>
      <c r="E190" s="261" t="s">
        <v>272</v>
      </c>
      <c r="F190" s="262" t="s">
        <v>273</v>
      </c>
      <c r="G190" s="263" t="s">
        <v>184</v>
      </c>
      <c r="H190" s="264">
        <v>57.121000000000002</v>
      </c>
      <c r="I190" s="265"/>
      <c r="J190" s="266">
        <f>ROUND(I190*H190,2)</f>
        <v>0</v>
      </c>
      <c r="K190" s="267"/>
      <c r="L190" s="40"/>
      <c r="M190" s="268" t="s">
        <v>1</v>
      </c>
      <c r="N190" s="269" t="s">
        <v>44</v>
      </c>
      <c r="O190" s="90"/>
      <c r="P190" s="270">
        <f>O190*H190</f>
        <v>0</v>
      </c>
      <c r="Q190" s="270">
        <v>0</v>
      </c>
      <c r="R190" s="270">
        <f>Q190*H190</f>
        <v>0</v>
      </c>
      <c r="S190" s="270">
        <v>0</v>
      </c>
      <c r="T190" s="271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72" t="s">
        <v>176</v>
      </c>
      <c r="AT190" s="272" t="s">
        <v>172</v>
      </c>
      <c r="AU190" s="272" t="s">
        <v>91</v>
      </c>
      <c r="AY190" s="14" t="s">
        <v>168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91</v>
      </c>
      <c r="BK190" s="147">
        <f>ROUND(I190*H190,2)</f>
        <v>0</v>
      </c>
      <c r="BL190" s="14" t="s">
        <v>176</v>
      </c>
      <c r="BM190" s="272" t="s">
        <v>274</v>
      </c>
    </row>
    <row r="191" s="2" customFormat="1" ht="16.5" customHeight="1">
      <c r="A191" s="37"/>
      <c r="B191" s="38"/>
      <c r="C191" s="260" t="s">
        <v>275</v>
      </c>
      <c r="D191" s="260" t="s">
        <v>172</v>
      </c>
      <c r="E191" s="261" t="s">
        <v>276</v>
      </c>
      <c r="F191" s="262" t="s">
        <v>277</v>
      </c>
      <c r="G191" s="263" t="s">
        <v>184</v>
      </c>
      <c r="H191" s="264">
        <v>3.4980000000000002</v>
      </c>
      <c r="I191" s="265"/>
      <c r="J191" s="266">
        <f>ROUND(I191*H191,2)</f>
        <v>0</v>
      </c>
      <c r="K191" s="267"/>
      <c r="L191" s="40"/>
      <c r="M191" s="268" t="s">
        <v>1</v>
      </c>
      <c r="N191" s="269" t="s">
        <v>44</v>
      </c>
      <c r="O191" s="90"/>
      <c r="P191" s="270">
        <f>O191*H191</f>
        <v>0</v>
      </c>
      <c r="Q191" s="270">
        <v>0</v>
      </c>
      <c r="R191" s="270">
        <f>Q191*H191</f>
        <v>0</v>
      </c>
      <c r="S191" s="270">
        <v>0.087999999999999995</v>
      </c>
      <c r="T191" s="271">
        <f>S191*H191</f>
        <v>0.30782399999999999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72" t="s">
        <v>176</v>
      </c>
      <c r="AT191" s="272" t="s">
        <v>172</v>
      </c>
      <c r="AU191" s="272" t="s">
        <v>91</v>
      </c>
      <c r="AY191" s="14" t="s">
        <v>168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91</v>
      </c>
      <c r="BK191" s="147">
        <f>ROUND(I191*H191,2)</f>
        <v>0</v>
      </c>
      <c r="BL191" s="14" t="s">
        <v>176</v>
      </c>
      <c r="BM191" s="272" t="s">
        <v>278</v>
      </c>
    </row>
    <row r="192" s="2" customFormat="1" ht="16.5" customHeight="1">
      <c r="A192" s="37"/>
      <c r="B192" s="38"/>
      <c r="C192" s="260" t="s">
        <v>279</v>
      </c>
      <c r="D192" s="260" t="s">
        <v>172</v>
      </c>
      <c r="E192" s="261" t="s">
        <v>280</v>
      </c>
      <c r="F192" s="262" t="s">
        <v>281</v>
      </c>
      <c r="G192" s="263" t="s">
        <v>184</v>
      </c>
      <c r="H192" s="264">
        <v>1.3999999999999999</v>
      </c>
      <c r="I192" s="265"/>
      <c r="J192" s="266">
        <f>ROUND(I192*H192,2)</f>
        <v>0</v>
      </c>
      <c r="K192" s="267"/>
      <c r="L192" s="40"/>
      <c r="M192" s="268" t="s">
        <v>1</v>
      </c>
      <c r="N192" s="269" t="s">
        <v>44</v>
      </c>
      <c r="O192" s="90"/>
      <c r="P192" s="270">
        <f>O192*H192</f>
        <v>0</v>
      </c>
      <c r="Q192" s="270">
        <v>0</v>
      </c>
      <c r="R192" s="270">
        <f>Q192*H192</f>
        <v>0</v>
      </c>
      <c r="S192" s="270">
        <v>0.075999999999999998</v>
      </c>
      <c r="T192" s="271">
        <f>S192*H192</f>
        <v>0.1064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72" t="s">
        <v>176</v>
      </c>
      <c r="AT192" s="272" t="s">
        <v>172</v>
      </c>
      <c r="AU192" s="272" t="s">
        <v>91</v>
      </c>
      <c r="AY192" s="14" t="s">
        <v>168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91</v>
      </c>
      <c r="BK192" s="147">
        <f>ROUND(I192*H192,2)</f>
        <v>0</v>
      </c>
      <c r="BL192" s="14" t="s">
        <v>176</v>
      </c>
      <c r="BM192" s="272" t="s">
        <v>282</v>
      </c>
    </row>
    <row r="193" s="2" customFormat="1" ht="21.75" customHeight="1">
      <c r="A193" s="37"/>
      <c r="B193" s="38"/>
      <c r="C193" s="260" t="s">
        <v>7</v>
      </c>
      <c r="D193" s="260" t="s">
        <v>172</v>
      </c>
      <c r="E193" s="261" t="s">
        <v>283</v>
      </c>
      <c r="F193" s="262" t="s">
        <v>284</v>
      </c>
      <c r="G193" s="263" t="s">
        <v>175</v>
      </c>
      <c r="H193" s="264">
        <v>10</v>
      </c>
      <c r="I193" s="265"/>
      <c r="J193" s="266">
        <f>ROUND(I193*H193,2)</f>
        <v>0</v>
      </c>
      <c r="K193" s="267"/>
      <c r="L193" s="40"/>
      <c r="M193" s="268" t="s">
        <v>1</v>
      </c>
      <c r="N193" s="269" t="s">
        <v>44</v>
      </c>
      <c r="O193" s="90"/>
      <c r="P193" s="270">
        <f>O193*H193</f>
        <v>0</v>
      </c>
      <c r="Q193" s="270">
        <v>0</v>
      </c>
      <c r="R193" s="270">
        <f>Q193*H193</f>
        <v>0</v>
      </c>
      <c r="S193" s="270">
        <v>0.069000000000000006</v>
      </c>
      <c r="T193" s="271">
        <f>S193*H193</f>
        <v>0.69000000000000006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72" t="s">
        <v>176</v>
      </c>
      <c r="AT193" s="272" t="s">
        <v>172</v>
      </c>
      <c r="AU193" s="272" t="s">
        <v>91</v>
      </c>
      <c r="AY193" s="14" t="s">
        <v>168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91</v>
      </c>
      <c r="BK193" s="147">
        <f>ROUND(I193*H193,2)</f>
        <v>0</v>
      </c>
      <c r="BL193" s="14" t="s">
        <v>176</v>
      </c>
      <c r="BM193" s="272" t="s">
        <v>285</v>
      </c>
    </row>
    <row r="194" s="2" customFormat="1" ht="21.75" customHeight="1">
      <c r="A194" s="37"/>
      <c r="B194" s="38"/>
      <c r="C194" s="260" t="s">
        <v>286</v>
      </c>
      <c r="D194" s="260" t="s">
        <v>172</v>
      </c>
      <c r="E194" s="261" t="s">
        <v>283</v>
      </c>
      <c r="F194" s="262" t="s">
        <v>284</v>
      </c>
      <c r="G194" s="263" t="s">
        <v>175</v>
      </c>
      <c r="H194" s="264">
        <v>0.20999999999999999</v>
      </c>
      <c r="I194" s="265"/>
      <c r="J194" s="266">
        <f>ROUND(I194*H194,2)</f>
        <v>0</v>
      </c>
      <c r="K194" s="267"/>
      <c r="L194" s="40"/>
      <c r="M194" s="268" t="s">
        <v>1</v>
      </c>
      <c r="N194" s="269" t="s">
        <v>44</v>
      </c>
      <c r="O194" s="90"/>
      <c r="P194" s="270">
        <f>O194*H194</f>
        <v>0</v>
      </c>
      <c r="Q194" s="270">
        <v>0</v>
      </c>
      <c r="R194" s="270">
        <f>Q194*H194</f>
        <v>0</v>
      </c>
      <c r="S194" s="270">
        <v>0.069000000000000006</v>
      </c>
      <c r="T194" s="271">
        <f>S194*H194</f>
        <v>0.014490000000000001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72" t="s">
        <v>176</v>
      </c>
      <c r="AT194" s="272" t="s">
        <v>172</v>
      </c>
      <c r="AU194" s="272" t="s">
        <v>91</v>
      </c>
      <c r="AY194" s="14" t="s">
        <v>168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91</v>
      </c>
      <c r="BK194" s="147">
        <f>ROUND(I194*H194,2)</f>
        <v>0</v>
      </c>
      <c r="BL194" s="14" t="s">
        <v>176</v>
      </c>
      <c r="BM194" s="272" t="s">
        <v>287</v>
      </c>
    </row>
    <row r="195" s="2" customFormat="1" ht="21.75" customHeight="1">
      <c r="A195" s="37"/>
      <c r="B195" s="38"/>
      <c r="C195" s="260" t="s">
        <v>288</v>
      </c>
      <c r="D195" s="260" t="s">
        <v>172</v>
      </c>
      <c r="E195" s="261" t="s">
        <v>289</v>
      </c>
      <c r="F195" s="262" t="s">
        <v>290</v>
      </c>
      <c r="G195" s="263" t="s">
        <v>175</v>
      </c>
      <c r="H195" s="264">
        <v>62</v>
      </c>
      <c r="I195" s="265"/>
      <c r="J195" s="266">
        <f>ROUND(I195*H195,2)</f>
        <v>0</v>
      </c>
      <c r="K195" s="267"/>
      <c r="L195" s="40"/>
      <c r="M195" s="268" t="s">
        <v>1</v>
      </c>
      <c r="N195" s="269" t="s">
        <v>44</v>
      </c>
      <c r="O195" s="90"/>
      <c r="P195" s="270">
        <f>O195*H195</f>
        <v>0</v>
      </c>
      <c r="Q195" s="270">
        <v>0</v>
      </c>
      <c r="R195" s="270">
        <f>Q195*H195</f>
        <v>0</v>
      </c>
      <c r="S195" s="270">
        <v>0.001</v>
      </c>
      <c r="T195" s="271">
        <f>S195*H195</f>
        <v>0.062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72" t="s">
        <v>176</v>
      </c>
      <c r="AT195" s="272" t="s">
        <v>172</v>
      </c>
      <c r="AU195" s="272" t="s">
        <v>91</v>
      </c>
      <c r="AY195" s="14" t="s">
        <v>168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91</v>
      </c>
      <c r="BK195" s="147">
        <f>ROUND(I195*H195,2)</f>
        <v>0</v>
      </c>
      <c r="BL195" s="14" t="s">
        <v>176</v>
      </c>
      <c r="BM195" s="272" t="s">
        <v>291</v>
      </c>
    </row>
    <row r="196" s="2" customFormat="1" ht="21.75" customHeight="1">
      <c r="A196" s="37"/>
      <c r="B196" s="38"/>
      <c r="C196" s="260" t="s">
        <v>292</v>
      </c>
      <c r="D196" s="260" t="s">
        <v>172</v>
      </c>
      <c r="E196" s="261" t="s">
        <v>293</v>
      </c>
      <c r="F196" s="262" t="s">
        <v>294</v>
      </c>
      <c r="G196" s="263" t="s">
        <v>197</v>
      </c>
      <c r="H196" s="264">
        <v>25</v>
      </c>
      <c r="I196" s="265"/>
      <c r="J196" s="266">
        <f>ROUND(I196*H196,2)</f>
        <v>0</v>
      </c>
      <c r="K196" s="267"/>
      <c r="L196" s="40"/>
      <c r="M196" s="268" t="s">
        <v>1</v>
      </c>
      <c r="N196" s="269" t="s">
        <v>44</v>
      </c>
      <c r="O196" s="90"/>
      <c r="P196" s="270">
        <f>O196*H196</f>
        <v>0</v>
      </c>
      <c r="Q196" s="270">
        <v>0</v>
      </c>
      <c r="R196" s="270">
        <f>Q196*H196</f>
        <v>0</v>
      </c>
      <c r="S196" s="270">
        <v>0.012999999999999999</v>
      </c>
      <c r="T196" s="271">
        <f>S196*H196</f>
        <v>0.32500000000000001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72" t="s">
        <v>176</v>
      </c>
      <c r="AT196" s="272" t="s">
        <v>172</v>
      </c>
      <c r="AU196" s="272" t="s">
        <v>91</v>
      </c>
      <c r="AY196" s="14" t="s">
        <v>168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91</v>
      </c>
      <c r="BK196" s="147">
        <f>ROUND(I196*H196,2)</f>
        <v>0</v>
      </c>
      <c r="BL196" s="14" t="s">
        <v>176</v>
      </c>
      <c r="BM196" s="272" t="s">
        <v>295</v>
      </c>
    </row>
    <row r="197" s="2" customFormat="1" ht="21.75" customHeight="1">
      <c r="A197" s="37"/>
      <c r="B197" s="38"/>
      <c r="C197" s="260" t="s">
        <v>296</v>
      </c>
      <c r="D197" s="260" t="s">
        <v>172</v>
      </c>
      <c r="E197" s="261" t="s">
        <v>297</v>
      </c>
      <c r="F197" s="262" t="s">
        <v>298</v>
      </c>
      <c r="G197" s="263" t="s">
        <v>197</v>
      </c>
      <c r="H197" s="264">
        <v>56</v>
      </c>
      <c r="I197" s="265"/>
      <c r="J197" s="266">
        <f>ROUND(I197*H197,2)</f>
        <v>0</v>
      </c>
      <c r="K197" s="267"/>
      <c r="L197" s="40"/>
      <c r="M197" s="268" t="s">
        <v>1</v>
      </c>
      <c r="N197" s="269" t="s">
        <v>44</v>
      </c>
      <c r="O197" s="90"/>
      <c r="P197" s="270">
        <f>O197*H197</f>
        <v>0</v>
      </c>
      <c r="Q197" s="270">
        <v>0</v>
      </c>
      <c r="R197" s="270">
        <f>Q197*H197</f>
        <v>0</v>
      </c>
      <c r="S197" s="270">
        <v>0.01</v>
      </c>
      <c r="T197" s="271">
        <f>S197*H197</f>
        <v>0.56000000000000005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72" t="s">
        <v>176</v>
      </c>
      <c r="AT197" s="272" t="s">
        <v>172</v>
      </c>
      <c r="AU197" s="272" t="s">
        <v>91</v>
      </c>
      <c r="AY197" s="14" t="s">
        <v>168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91</v>
      </c>
      <c r="BK197" s="147">
        <f>ROUND(I197*H197,2)</f>
        <v>0</v>
      </c>
      <c r="BL197" s="14" t="s">
        <v>176</v>
      </c>
      <c r="BM197" s="272" t="s">
        <v>299</v>
      </c>
    </row>
    <row r="198" s="2" customFormat="1" ht="21.75" customHeight="1">
      <c r="A198" s="37"/>
      <c r="B198" s="38"/>
      <c r="C198" s="260" t="s">
        <v>300</v>
      </c>
      <c r="D198" s="260" t="s">
        <v>172</v>
      </c>
      <c r="E198" s="261" t="s">
        <v>301</v>
      </c>
      <c r="F198" s="262" t="s">
        <v>302</v>
      </c>
      <c r="G198" s="263" t="s">
        <v>197</v>
      </c>
      <c r="H198" s="264">
        <v>253.5</v>
      </c>
      <c r="I198" s="265"/>
      <c r="J198" s="266">
        <f>ROUND(I198*H198,2)</f>
        <v>0</v>
      </c>
      <c r="K198" s="267"/>
      <c r="L198" s="40"/>
      <c r="M198" s="268" t="s">
        <v>1</v>
      </c>
      <c r="N198" s="269" t="s">
        <v>44</v>
      </c>
      <c r="O198" s="90"/>
      <c r="P198" s="270">
        <f>O198*H198</f>
        <v>0</v>
      </c>
      <c r="Q198" s="270">
        <v>0</v>
      </c>
      <c r="R198" s="270">
        <f>Q198*H198</f>
        <v>0</v>
      </c>
      <c r="S198" s="270">
        <v>0.002</v>
      </c>
      <c r="T198" s="271">
        <f>S198*H198</f>
        <v>0.50700000000000001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72" t="s">
        <v>176</v>
      </c>
      <c r="AT198" s="272" t="s">
        <v>172</v>
      </c>
      <c r="AU198" s="272" t="s">
        <v>91</v>
      </c>
      <c r="AY198" s="14" t="s">
        <v>168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91</v>
      </c>
      <c r="BK198" s="147">
        <f>ROUND(I198*H198,2)</f>
        <v>0</v>
      </c>
      <c r="BL198" s="14" t="s">
        <v>176</v>
      </c>
      <c r="BM198" s="272" t="s">
        <v>303</v>
      </c>
    </row>
    <row r="199" s="2" customFormat="1" ht="21.75" customHeight="1">
      <c r="A199" s="37"/>
      <c r="B199" s="38"/>
      <c r="C199" s="260" t="s">
        <v>304</v>
      </c>
      <c r="D199" s="260" t="s">
        <v>172</v>
      </c>
      <c r="E199" s="261" t="s">
        <v>305</v>
      </c>
      <c r="F199" s="262" t="s">
        <v>306</v>
      </c>
      <c r="G199" s="263" t="s">
        <v>197</v>
      </c>
      <c r="H199" s="264">
        <v>32</v>
      </c>
      <c r="I199" s="265"/>
      <c r="J199" s="266">
        <f>ROUND(I199*H199,2)</f>
        <v>0</v>
      </c>
      <c r="K199" s="267"/>
      <c r="L199" s="40"/>
      <c r="M199" s="268" t="s">
        <v>1</v>
      </c>
      <c r="N199" s="269" t="s">
        <v>44</v>
      </c>
      <c r="O199" s="90"/>
      <c r="P199" s="270">
        <f>O199*H199</f>
        <v>0</v>
      </c>
      <c r="Q199" s="270">
        <v>0</v>
      </c>
      <c r="R199" s="270">
        <f>Q199*H199</f>
        <v>0</v>
      </c>
      <c r="S199" s="270">
        <v>0.0050000000000000001</v>
      </c>
      <c r="T199" s="271">
        <f>S199*H199</f>
        <v>0.16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72" t="s">
        <v>176</v>
      </c>
      <c r="AT199" s="272" t="s">
        <v>172</v>
      </c>
      <c r="AU199" s="272" t="s">
        <v>91</v>
      </c>
      <c r="AY199" s="14" t="s">
        <v>168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91</v>
      </c>
      <c r="BK199" s="147">
        <f>ROUND(I199*H199,2)</f>
        <v>0</v>
      </c>
      <c r="BL199" s="14" t="s">
        <v>176</v>
      </c>
      <c r="BM199" s="272" t="s">
        <v>307</v>
      </c>
    </row>
    <row r="200" s="2" customFormat="1" ht="21.75" customHeight="1">
      <c r="A200" s="37"/>
      <c r="B200" s="38"/>
      <c r="C200" s="260" t="s">
        <v>308</v>
      </c>
      <c r="D200" s="260" t="s">
        <v>172</v>
      </c>
      <c r="E200" s="261" t="s">
        <v>309</v>
      </c>
      <c r="F200" s="262" t="s">
        <v>310</v>
      </c>
      <c r="G200" s="263" t="s">
        <v>197</v>
      </c>
      <c r="H200" s="264">
        <v>14</v>
      </c>
      <c r="I200" s="265"/>
      <c r="J200" s="266">
        <f>ROUND(I200*H200,2)</f>
        <v>0</v>
      </c>
      <c r="K200" s="267"/>
      <c r="L200" s="40"/>
      <c r="M200" s="268" t="s">
        <v>1</v>
      </c>
      <c r="N200" s="269" t="s">
        <v>44</v>
      </c>
      <c r="O200" s="90"/>
      <c r="P200" s="270">
        <f>O200*H200</f>
        <v>0</v>
      </c>
      <c r="Q200" s="270">
        <v>0</v>
      </c>
      <c r="R200" s="270">
        <f>Q200*H200</f>
        <v>0</v>
      </c>
      <c r="S200" s="270">
        <v>0.001</v>
      </c>
      <c r="T200" s="271">
        <f>S200*H200</f>
        <v>0.014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72" t="s">
        <v>176</v>
      </c>
      <c r="AT200" s="272" t="s">
        <v>172</v>
      </c>
      <c r="AU200" s="272" t="s">
        <v>91</v>
      </c>
      <c r="AY200" s="14" t="s">
        <v>168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91</v>
      </c>
      <c r="BK200" s="147">
        <f>ROUND(I200*H200,2)</f>
        <v>0</v>
      </c>
      <c r="BL200" s="14" t="s">
        <v>176</v>
      </c>
      <c r="BM200" s="272" t="s">
        <v>311</v>
      </c>
    </row>
    <row r="201" s="2" customFormat="1" ht="21.75" customHeight="1">
      <c r="A201" s="37"/>
      <c r="B201" s="38"/>
      <c r="C201" s="260" t="s">
        <v>312</v>
      </c>
      <c r="D201" s="260" t="s">
        <v>172</v>
      </c>
      <c r="E201" s="261" t="s">
        <v>313</v>
      </c>
      <c r="F201" s="262" t="s">
        <v>314</v>
      </c>
      <c r="G201" s="263" t="s">
        <v>184</v>
      </c>
      <c r="H201" s="264">
        <v>31.422000000000001</v>
      </c>
      <c r="I201" s="265"/>
      <c r="J201" s="266">
        <f>ROUND(I201*H201,2)</f>
        <v>0</v>
      </c>
      <c r="K201" s="267"/>
      <c r="L201" s="40"/>
      <c r="M201" s="268" t="s">
        <v>1</v>
      </c>
      <c r="N201" s="269" t="s">
        <v>44</v>
      </c>
      <c r="O201" s="90"/>
      <c r="P201" s="270">
        <f>O201*H201</f>
        <v>0</v>
      </c>
      <c r="Q201" s="270">
        <v>0</v>
      </c>
      <c r="R201" s="270">
        <f>Q201*H201</f>
        <v>0</v>
      </c>
      <c r="S201" s="270">
        <v>0.045999999999999999</v>
      </c>
      <c r="T201" s="271">
        <f>S201*H201</f>
        <v>1.4454119999999999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72" t="s">
        <v>176</v>
      </c>
      <c r="AT201" s="272" t="s">
        <v>172</v>
      </c>
      <c r="AU201" s="272" t="s">
        <v>91</v>
      </c>
      <c r="AY201" s="14" t="s">
        <v>168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91</v>
      </c>
      <c r="BK201" s="147">
        <f>ROUND(I201*H201,2)</f>
        <v>0</v>
      </c>
      <c r="BL201" s="14" t="s">
        <v>176</v>
      </c>
      <c r="BM201" s="272" t="s">
        <v>315</v>
      </c>
    </row>
    <row r="202" s="12" customFormat="1" ht="22.8" customHeight="1">
      <c r="A202" s="12"/>
      <c r="B202" s="244"/>
      <c r="C202" s="245"/>
      <c r="D202" s="246" t="s">
        <v>77</v>
      </c>
      <c r="E202" s="258" t="s">
        <v>316</v>
      </c>
      <c r="F202" s="258" t="s">
        <v>317</v>
      </c>
      <c r="G202" s="245"/>
      <c r="H202" s="245"/>
      <c r="I202" s="248"/>
      <c r="J202" s="259">
        <f>BK202</f>
        <v>0</v>
      </c>
      <c r="K202" s="245"/>
      <c r="L202" s="250"/>
      <c r="M202" s="251"/>
      <c r="N202" s="252"/>
      <c r="O202" s="252"/>
      <c r="P202" s="253">
        <f>SUM(P203:P207)</f>
        <v>0</v>
      </c>
      <c r="Q202" s="252"/>
      <c r="R202" s="253">
        <f>SUM(R203:R207)</f>
        <v>0</v>
      </c>
      <c r="S202" s="252"/>
      <c r="T202" s="254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55" t="s">
        <v>85</v>
      </c>
      <c r="AT202" s="256" t="s">
        <v>77</v>
      </c>
      <c r="AU202" s="256" t="s">
        <v>85</v>
      </c>
      <c r="AY202" s="255" t="s">
        <v>168</v>
      </c>
      <c r="BK202" s="257">
        <f>SUM(BK203:BK207)</f>
        <v>0</v>
      </c>
    </row>
    <row r="203" s="2" customFormat="1" ht="21.75" customHeight="1">
      <c r="A203" s="37"/>
      <c r="B203" s="38"/>
      <c r="C203" s="260" t="s">
        <v>318</v>
      </c>
      <c r="D203" s="260" t="s">
        <v>172</v>
      </c>
      <c r="E203" s="261" t="s">
        <v>319</v>
      </c>
      <c r="F203" s="262" t="s">
        <v>320</v>
      </c>
      <c r="G203" s="263" t="s">
        <v>321</v>
      </c>
      <c r="H203" s="264">
        <v>9.375</v>
      </c>
      <c r="I203" s="265"/>
      <c r="J203" s="266">
        <f>ROUND(I203*H203,2)</f>
        <v>0</v>
      </c>
      <c r="K203" s="267"/>
      <c r="L203" s="40"/>
      <c r="M203" s="268" t="s">
        <v>1</v>
      </c>
      <c r="N203" s="269" t="s">
        <v>44</v>
      </c>
      <c r="O203" s="90"/>
      <c r="P203" s="270">
        <f>O203*H203</f>
        <v>0</v>
      </c>
      <c r="Q203" s="270">
        <v>0</v>
      </c>
      <c r="R203" s="270">
        <f>Q203*H203</f>
        <v>0</v>
      </c>
      <c r="S203" s="270">
        <v>0</v>
      </c>
      <c r="T203" s="27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72" t="s">
        <v>176</v>
      </c>
      <c r="AT203" s="272" t="s">
        <v>172</v>
      </c>
      <c r="AU203" s="272" t="s">
        <v>91</v>
      </c>
      <c r="AY203" s="14" t="s">
        <v>168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4" t="s">
        <v>91</v>
      </c>
      <c r="BK203" s="147">
        <f>ROUND(I203*H203,2)</f>
        <v>0</v>
      </c>
      <c r="BL203" s="14" t="s">
        <v>176</v>
      </c>
      <c r="BM203" s="272" t="s">
        <v>322</v>
      </c>
    </row>
    <row r="204" s="2" customFormat="1" ht="21.75" customHeight="1">
      <c r="A204" s="37"/>
      <c r="B204" s="38"/>
      <c r="C204" s="260" t="s">
        <v>323</v>
      </c>
      <c r="D204" s="260" t="s">
        <v>172</v>
      </c>
      <c r="E204" s="261" t="s">
        <v>324</v>
      </c>
      <c r="F204" s="262" t="s">
        <v>325</v>
      </c>
      <c r="G204" s="263" t="s">
        <v>321</v>
      </c>
      <c r="H204" s="264">
        <v>46.875</v>
      </c>
      <c r="I204" s="265"/>
      <c r="J204" s="266">
        <f>ROUND(I204*H204,2)</f>
        <v>0</v>
      </c>
      <c r="K204" s="267"/>
      <c r="L204" s="40"/>
      <c r="M204" s="268" t="s">
        <v>1</v>
      </c>
      <c r="N204" s="269" t="s">
        <v>44</v>
      </c>
      <c r="O204" s="90"/>
      <c r="P204" s="270">
        <f>O204*H204</f>
        <v>0</v>
      </c>
      <c r="Q204" s="270">
        <v>0</v>
      </c>
      <c r="R204" s="270">
        <f>Q204*H204</f>
        <v>0</v>
      </c>
      <c r="S204" s="270">
        <v>0</v>
      </c>
      <c r="T204" s="27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72" t="s">
        <v>176</v>
      </c>
      <c r="AT204" s="272" t="s">
        <v>172</v>
      </c>
      <c r="AU204" s="272" t="s">
        <v>91</v>
      </c>
      <c r="AY204" s="14" t="s">
        <v>168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91</v>
      </c>
      <c r="BK204" s="147">
        <f>ROUND(I204*H204,2)</f>
        <v>0</v>
      </c>
      <c r="BL204" s="14" t="s">
        <v>176</v>
      </c>
      <c r="BM204" s="272" t="s">
        <v>326</v>
      </c>
    </row>
    <row r="205" s="2" customFormat="1" ht="21.75" customHeight="1">
      <c r="A205" s="37"/>
      <c r="B205" s="38"/>
      <c r="C205" s="260" t="s">
        <v>327</v>
      </c>
      <c r="D205" s="260" t="s">
        <v>172</v>
      </c>
      <c r="E205" s="261" t="s">
        <v>328</v>
      </c>
      <c r="F205" s="262" t="s">
        <v>329</v>
      </c>
      <c r="G205" s="263" t="s">
        <v>321</v>
      </c>
      <c r="H205" s="264">
        <v>9.375</v>
      </c>
      <c r="I205" s="265"/>
      <c r="J205" s="266">
        <f>ROUND(I205*H205,2)</f>
        <v>0</v>
      </c>
      <c r="K205" s="267"/>
      <c r="L205" s="40"/>
      <c r="M205" s="268" t="s">
        <v>1</v>
      </c>
      <c r="N205" s="269" t="s">
        <v>44</v>
      </c>
      <c r="O205" s="90"/>
      <c r="P205" s="270">
        <f>O205*H205</f>
        <v>0</v>
      </c>
      <c r="Q205" s="270">
        <v>0</v>
      </c>
      <c r="R205" s="270">
        <f>Q205*H205</f>
        <v>0</v>
      </c>
      <c r="S205" s="270">
        <v>0</v>
      </c>
      <c r="T205" s="27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72" t="s">
        <v>176</v>
      </c>
      <c r="AT205" s="272" t="s">
        <v>172</v>
      </c>
      <c r="AU205" s="272" t="s">
        <v>91</v>
      </c>
      <c r="AY205" s="14" t="s">
        <v>168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91</v>
      </c>
      <c r="BK205" s="147">
        <f>ROUND(I205*H205,2)</f>
        <v>0</v>
      </c>
      <c r="BL205" s="14" t="s">
        <v>176</v>
      </c>
      <c r="BM205" s="272" t="s">
        <v>330</v>
      </c>
    </row>
    <row r="206" s="2" customFormat="1" ht="21.75" customHeight="1">
      <c r="A206" s="37"/>
      <c r="B206" s="38"/>
      <c r="C206" s="260" t="s">
        <v>331</v>
      </c>
      <c r="D206" s="260" t="s">
        <v>172</v>
      </c>
      <c r="E206" s="261" t="s">
        <v>332</v>
      </c>
      <c r="F206" s="262" t="s">
        <v>333</v>
      </c>
      <c r="G206" s="263" t="s">
        <v>321</v>
      </c>
      <c r="H206" s="264">
        <v>178.125</v>
      </c>
      <c r="I206" s="265"/>
      <c r="J206" s="266">
        <f>ROUND(I206*H206,2)</f>
        <v>0</v>
      </c>
      <c r="K206" s="267"/>
      <c r="L206" s="40"/>
      <c r="M206" s="268" t="s">
        <v>1</v>
      </c>
      <c r="N206" s="269" t="s">
        <v>44</v>
      </c>
      <c r="O206" s="90"/>
      <c r="P206" s="270">
        <f>O206*H206</f>
        <v>0</v>
      </c>
      <c r="Q206" s="270">
        <v>0</v>
      </c>
      <c r="R206" s="270">
        <f>Q206*H206</f>
        <v>0</v>
      </c>
      <c r="S206" s="270">
        <v>0</v>
      </c>
      <c r="T206" s="27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72" t="s">
        <v>176</v>
      </c>
      <c r="AT206" s="272" t="s">
        <v>172</v>
      </c>
      <c r="AU206" s="272" t="s">
        <v>91</v>
      </c>
      <c r="AY206" s="14" t="s">
        <v>168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4" t="s">
        <v>91</v>
      </c>
      <c r="BK206" s="147">
        <f>ROUND(I206*H206,2)</f>
        <v>0</v>
      </c>
      <c r="BL206" s="14" t="s">
        <v>176</v>
      </c>
      <c r="BM206" s="272" t="s">
        <v>334</v>
      </c>
    </row>
    <row r="207" s="2" customFormat="1" ht="21.75" customHeight="1">
      <c r="A207" s="37"/>
      <c r="B207" s="38"/>
      <c r="C207" s="260" t="s">
        <v>335</v>
      </c>
      <c r="D207" s="260" t="s">
        <v>172</v>
      </c>
      <c r="E207" s="261" t="s">
        <v>336</v>
      </c>
      <c r="F207" s="262" t="s">
        <v>337</v>
      </c>
      <c r="G207" s="263" t="s">
        <v>321</v>
      </c>
      <c r="H207" s="264">
        <v>9.375</v>
      </c>
      <c r="I207" s="265"/>
      <c r="J207" s="266">
        <f>ROUND(I207*H207,2)</f>
        <v>0</v>
      </c>
      <c r="K207" s="267"/>
      <c r="L207" s="40"/>
      <c r="M207" s="268" t="s">
        <v>1</v>
      </c>
      <c r="N207" s="269" t="s">
        <v>44</v>
      </c>
      <c r="O207" s="90"/>
      <c r="P207" s="270">
        <f>O207*H207</f>
        <v>0</v>
      </c>
      <c r="Q207" s="270">
        <v>0</v>
      </c>
      <c r="R207" s="270">
        <f>Q207*H207</f>
        <v>0</v>
      </c>
      <c r="S207" s="270">
        <v>0</v>
      </c>
      <c r="T207" s="27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72" t="s">
        <v>176</v>
      </c>
      <c r="AT207" s="272" t="s">
        <v>172</v>
      </c>
      <c r="AU207" s="272" t="s">
        <v>91</v>
      </c>
      <c r="AY207" s="14" t="s">
        <v>168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4" t="s">
        <v>91</v>
      </c>
      <c r="BK207" s="147">
        <f>ROUND(I207*H207,2)</f>
        <v>0</v>
      </c>
      <c r="BL207" s="14" t="s">
        <v>176</v>
      </c>
      <c r="BM207" s="272" t="s">
        <v>338</v>
      </c>
    </row>
    <row r="208" s="12" customFormat="1" ht="22.8" customHeight="1">
      <c r="A208" s="12"/>
      <c r="B208" s="244"/>
      <c r="C208" s="245"/>
      <c r="D208" s="246" t="s">
        <v>77</v>
      </c>
      <c r="E208" s="258" t="s">
        <v>339</v>
      </c>
      <c r="F208" s="258" t="s">
        <v>340</v>
      </c>
      <c r="G208" s="245"/>
      <c r="H208" s="245"/>
      <c r="I208" s="248"/>
      <c r="J208" s="259">
        <f>BK208</f>
        <v>0</v>
      </c>
      <c r="K208" s="245"/>
      <c r="L208" s="250"/>
      <c r="M208" s="251"/>
      <c r="N208" s="252"/>
      <c r="O208" s="252"/>
      <c r="P208" s="253">
        <f>P209</f>
        <v>0</v>
      </c>
      <c r="Q208" s="252"/>
      <c r="R208" s="253">
        <f>R209</f>
        <v>0</v>
      </c>
      <c r="S208" s="252"/>
      <c r="T208" s="254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55" t="s">
        <v>85</v>
      </c>
      <c r="AT208" s="256" t="s">
        <v>77</v>
      </c>
      <c r="AU208" s="256" t="s">
        <v>85</v>
      </c>
      <c r="AY208" s="255" t="s">
        <v>168</v>
      </c>
      <c r="BK208" s="257">
        <f>BK209</f>
        <v>0</v>
      </c>
    </row>
    <row r="209" s="2" customFormat="1" ht="16.5" customHeight="1">
      <c r="A209" s="37"/>
      <c r="B209" s="38"/>
      <c r="C209" s="260" t="s">
        <v>341</v>
      </c>
      <c r="D209" s="260" t="s">
        <v>172</v>
      </c>
      <c r="E209" s="261" t="s">
        <v>342</v>
      </c>
      <c r="F209" s="262" t="s">
        <v>343</v>
      </c>
      <c r="G209" s="263" t="s">
        <v>321</v>
      </c>
      <c r="H209" s="264">
        <v>4.6379999999999999</v>
      </c>
      <c r="I209" s="265"/>
      <c r="J209" s="266">
        <f>ROUND(I209*H209,2)</f>
        <v>0</v>
      </c>
      <c r="K209" s="267"/>
      <c r="L209" s="40"/>
      <c r="M209" s="268" t="s">
        <v>1</v>
      </c>
      <c r="N209" s="269" t="s">
        <v>44</v>
      </c>
      <c r="O209" s="90"/>
      <c r="P209" s="270">
        <f>O209*H209</f>
        <v>0</v>
      </c>
      <c r="Q209" s="270">
        <v>0</v>
      </c>
      <c r="R209" s="270">
        <f>Q209*H209</f>
        <v>0</v>
      </c>
      <c r="S209" s="270">
        <v>0</v>
      </c>
      <c r="T209" s="27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72" t="s">
        <v>176</v>
      </c>
      <c r="AT209" s="272" t="s">
        <v>172</v>
      </c>
      <c r="AU209" s="272" t="s">
        <v>91</v>
      </c>
      <c r="AY209" s="14" t="s">
        <v>168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4" t="s">
        <v>91</v>
      </c>
      <c r="BK209" s="147">
        <f>ROUND(I209*H209,2)</f>
        <v>0</v>
      </c>
      <c r="BL209" s="14" t="s">
        <v>176</v>
      </c>
      <c r="BM209" s="272" t="s">
        <v>344</v>
      </c>
    </row>
    <row r="210" s="12" customFormat="1" ht="25.92" customHeight="1">
      <c r="A210" s="12"/>
      <c r="B210" s="244"/>
      <c r="C210" s="245"/>
      <c r="D210" s="246" t="s">
        <v>77</v>
      </c>
      <c r="E210" s="247" t="s">
        <v>345</v>
      </c>
      <c r="F210" s="247" t="s">
        <v>346</v>
      </c>
      <c r="G210" s="245"/>
      <c r="H210" s="245"/>
      <c r="I210" s="248"/>
      <c r="J210" s="249">
        <f>BK210</f>
        <v>0</v>
      </c>
      <c r="K210" s="245"/>
      <c r="L210" s="250"/>
      <c r="M210" s="251"/>
      <c r="N210" s="252"/>
      <c r="O210" s="252"/>
      <c r="P210" s="253">
        <f>P211+P218+P238+P261+P264+P289+P294+P304+P317+P365+P371+P373+P378+P396+P401+P415+P426+P434+P452+P459</f>
        <v>0</v>
      </c>
      <c r="Q210" s="252"/>
      <c r="R210" s="253">
        <f>R211+R218+R238+R261+R264+R289+R294+R304+R317+R365+R371+R373+R378+R396+R401+R415+R426+R434+R452+R459</f>
        <v>2.3826147599999996</v>
      </c>
      <c r="S210" s="252"/>
      <c r="T210" s="254">
        <f>T211+T218+T238+T261+T264+T289+T294+T304+T317+T365+T371+T373+T378+T396+T401+T415+T426+T434+T452+T459</f>
        <v>3.1790054000000003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55" t="s">
        <v>91</v>
      </c>
      <c r="AT210" s="256" t="s">
        <v>77</v>
      </c>
      <c r="AU210" s="256" t="s">
        <v>78</v>
      </c>
      <c r="AY210" s="255" t="s">
        <v>168</v>
      </c>
      <c r="BK210" s="257">
        <f>BK211+BK218+BK238+BK261+BK264+BK289+BK294+BK304+BK317+BK365+BK371+BK373+BK378+BK396+BK401+BK415+BK426+BK434+BK452+BK459</f>
        <v>0</v>
      </c>
    </row>
    <row r="211" s="12" customFormat="1" ht="22.8" customHeight="1">
      <c r="A211" s="12"/>
      <c r="B211" s="244"/>
      <c r="C211" s="245"/>
      <c r="D211" s="246" t="s">
        <v>77</v>
      </c>
      <c r="E211" s="258" t="s">
        <v>347</v>
      </c>
      <c r="F211" s="258" t="s">
        <v>348</v>
      </c>
      <c r="G211" s="245"/>
      <c r="H211" s="245"/>
      <c r="I211" s="248"/>
      <c r="J211" s="259">
        <f>BK211</f>
        <v>0</v>
      </c>
      <c r="K211" s="245"/>
      <c r="L211" s="250"/>
      <c r="M211" s="251"/>
      <c r="N211" s="252"/>
      <c r="O211" s="252"/>
      <c r="P211" s="253">
        <f>SUM(P212:P217)</f>
        <v>0</v>
      </c>
      <c r="Q211" s="252"/>
      <c r="R211" s="253">
        <f>SUM(R212:R217)</f>
        <v>0.073532700000000006</v>
      </c>
      <c r="S211" s="252"/>
      <c r="T211" s="254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55" t="s">
        <v>91</v>
      </c>
      <c r="AT211" s="256" t="s">
        <v>77</v>
      </c>
      <c r="AU211" s="256" t="s">
        <v>85</v>
      </c>
      <c r="AY211" s="255" t="s">
        <v>168</v>
      </c>
      <c r="BK211" s="257">
        <f>SUM(BK212:BK217)</f>
        <v>0</v>
      </c>
    </row>
    <row r="212" s="2" customFormat="1" ht="21.75" customHeight="1">
      <c r="A212" s="37"/>
      <c r="B212" s="38"/>
      <c r="C212" s="260" t="s">
        <v>349</v>
      </c>
      <c r="D212" s="260" t="s">
        <v>172</v>
      </c>
      <c r="E212" s="261" t="s">
        <v>350</v>
      </c>
      <c r="F212" s="262" t="s">
        <v>351</v>
      </c>
      <c r="G212" s="263" t="s">
        <v>184</v>
      </c>
      <c r="H212" s="264">
        <v>8.3420000000000005</v>
      </c>
      <c r="I212" s="265"/>
      <c r="J212" s="266">
        <f>ROUND(I212*H212,2)</f>
        <v>0</v>
      </c>
      <c r="K212" s="267"/>
      <c r="L212" s="40"/>
      <c r="M212" s="268" t="s">
        <v>1</v>
      </c>
      <c r="N212" s="269" t="s">
        <v>44</v>
      </c>
      <c r="O212" s="90"/>
      <c r="P212" s="270">
        <f>O212*H212</f>
        <v>0</v>
      </c>
      <c r="Q212" s="270">
        <v>0.0035000000000000001</v>
      </c>
      <c r="R212" s="270">
        <f>Q212*H212</f>
        <v>0.029197000000000001</v>
      </c>
      <c r="S212" s="270">
        <v>0</v>
      </c>
      <c r="T212" s="27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72" t="s">
        <v>251</v>
      </c>
      <c r="AT212" s="272" t="s">
        <v>172</v>
      </c>
      <c r="AU212" s="272" t="s">
        <v>91</v>
      </c>
      <c r="AY212" s="14" t="s">
        <v>168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91</v>
      </c>
      <c r="BK212" s="147">
        <f>ROUND(I212*H212,2)</f>
        <v>0</v>
      </c>
      <c r="BL212" s="14" t="s">
        <v>251</v>
      </c>
      <c r="BM212" s="272" t="s">
        <v>352</v>
      </c>
    </row>
    <row r="213" s="2" customFormat="1" ht="21.75" customHeight="1">
      <c r="A213" s="37"/>
      <c r="B213" s="38"/>
      <c r="C213" s="260" t="s">
        <v>353</v>
      </c>
      <c r="D213" s="260" t="s">
        <v>172</v>
      </c>
      <c r="E213" s="261" t="s">
        <v>354</v>
      </c>
      <c r="F213" s="262" t="s">
        <v>355</v>
      </c>
      <c r="G213" s="263" t="s">
        <v>184</v>
      </c>
      <c r="H213" s="264">
        <v>10.807</v>
      </c>
      <c r="I213" s="265"/>
      <c r="J213" s="266">
        <f>ROUND(I213*H213,2)</f>
        <v>0</v>
      </c>
      <c r="K213" s="267"/>
      <c r="L213" s="40"/>
      <c r="M213" s="268" t="s">
        <v>1</v>
      </c>
      <c r="N213" s="269" t="s">
        <v>44</v>
      </c>
      <c r="O213" s="90"/>
      <c r="P213" s="270">
        <f>O213*H213</f>
        <v>0</v>
      </c>
      <c r="Q213" s="270">
        <v>0.0035000000000000001</v>
      </c>
      <c r="R213" s="270">
        <f>Q213*H213</f>
        <v>0.037824500000000004</v>
      </c>
      <c r="S213" s="270">
        <v>0</v>
      </c>
      <c r="T213" s="27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72" t="s">
        <v>251</v>
      </c>
      <c r="AT213" s="272" t="s">
        <v>172</v>
      </c>
      <c r="AU213" s="272" t="s">
        <v>91</v>
      </c>
      <c r="AY213" s="14" t="s">
        <v>168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91</v>
      </c>
      <c r="BK213" s="147">
        <f>ROUND(I213*H213,2)</f>
        <v>0</v>
      </c>
      <c r="BL213" s="14" t="s">
        <v>251</v>
      </c>
      <c r="BM213" s="272" t="s">
        <v>356</v>
      </c>
    </row>
    <row r="214" s="2" customFormat="1" ht="21.75" customHeight="1">
      <c r="A214" s="37"/>
      <c r="B214" s="38"/>
      <c r="C214" s="260" t="s">
        <v>357</v>
      </c>
      <c r="D214" s="260" t="s">
        <v>172</v>
      </c>
      <c r="E214" s="261" t="s">
        <v>358</v>
      </c>
      <c r="F214" s="262" t="s">
        <v>359</v>
      </c>
      <c r="G214" s="263" t="s">
        <v>197</v>
      </c>
      <c r="H214" s="264">
        <v>20.670000000000002</v>
      </c>
      <c r="I214" s="265"/>
      <c r="J214" s="266">
        <f>ROUND(I214*H214,2)</f>
        <v>0</v>
      </c>
      <c r="K214" s="267"/>
      <c r="L214" s="40"/>
      <c r="M214" s="268" t="s">
        <v>1</v>
      </c>
      <c r="N214" s="269" t="s">
        <v>44</v>
      </c>
      <c r="O214" s="90"/>
      <c r="P214" s="270">
        <f>O214*H214</f>
        <v>0</v>
      </c>
      <c r="Q214" s="270">
        <v>0</v>
      </c>
      <c r="R214" s="270">
        <f>Q214*H214</f>
        <v>0</v>
      </c>
      <c r="S214" s="270">
        <v>0</v>
      </c>
      <c r="T214" s="27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72" t="s">
        <v>251</v>
      </c>
      <c r="AT214" s="272" t="s">
        <v>172</v>
      </c>
      <c r="AU214" s="272" t="s">
        <v>91</v>
      </c>
      <c r="AY214" s="14" t="s">
        <v>168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91</v>
      </c>
      <c r="BK214" s="147">
        <f>ROUND(I214*H214,2)</f>
        <v>0</v>
      </c>
      <c r="BL214" s="14" t="s">
        <v>251</v>
      </c>
      <c r="BM214" s="272" t="s">
        <v>360</v>
      </c>
    </row>
    <row r="215" s="2" customFormat="1" ht="16.5" customHeight="1">
      <c r="A215" s="37"/>
      <c r="B215" s="38"/>
      <c r="C215" s="273" t="s">
        <v>361</v>
      </c>
      <c r="D215" s="273" t="s">
        <v>362</v>
      </c>
      <c r="E215" s="274" t="s">
        <v>363</v>
      </c>
      <c r="F215" s="275" t="s">
        <v>364</v>
      </c>
      <c r="G215" s="276" t="s">
        <v>197</v>
      </c>
      <c r="H215" s="277">
        <v>21.704000000000001</v>
      </c>
      <c r="I215" s="278"/>
      <c r="J215" s="279">
        <f>ROUND(I215*H215,2)</f>
        <v>0</v>
      </c>
      <c r="K215" s="280"/>
      <c r="L215" s="281"/>
      <c r="M215" s="282" t="s">
        <v>1</v>
      </c>
      <c r="N215" s="283" t="s">
        <v>44</v>
      </c>
      <c r="O215" s="90"/>
      <c r="P215" s="270">
        <f>O215*H215</f>
        <v>0</v>
      </c>
      <c r="Q215" s="270">
        <v>0.00029999999999999997</v>
      </c>
      <c r="R215" s="270">
        <f>Q215*H215</f>
        <v>0.0065112</v>
      </c>
      <c r="S215" s="270">
        <v>0</v>
      </c>
      <c r="T215" s="27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72" t="s">
        <v>335</v>
      </c>
      <c r="AT215" s="272" t="s">
        <v>362</v>
      </c>
      <c r="AU215" s="272" t="s">
        <v>91</v>
      </c>
      <c r="AY215" s="14" t="s">
        <v>168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91</v>
      </c>
      <c r="BK215" s="147">
        <f>ROUND(I215*H215,2)</f>
        <v>0</v>
      </c>
      <c r="BL215" s="14" t="s">
        <v>251</v>
      </c>
      <c r="BM215" s="272" t="s">
        <v>365</v>
      </c>
    </row>
    <row r="216" s="2" customFormat="1" ht="21.75" customHeight="1">
      <c r="A216" s="37"/>
      <c r="B216" s="38"/>
      <c r="C216" s="260" t="s">
        <v>366</v>
      </c>
      <c r="D216" s="260" t="s">
        <v>172</v>
      </c>
      <c r="E216" s="261" t="s">
        <v>367</v>
      </c>
      <c r="F216" s="262" t="s">
        <v>368</v>
      </c>
      <c r="G216" s="263" t="s">
        <v>321</v>
      </c>
      <c r="H216" s="264">
        <v>0.073999999999999996</v>
      </c>
      <c r="I216" s="265"/>
      <c r="J216" s="266">
        <f>ROUND(I216*H216,2)</f>
        <v>0</v>
      </c>
      <c r="K216" s="267"/>
      <c r="L216" s="40"/>
      <c r="M216" s="268" t="s">
        <v>1</v>
      </c>
      <c r="N216" s="269" t="s">
        <v>44</v>
      </c>
      <c r="O216" s="90"/>
      <c r="P216" s="270">
        <f>O216*H216</f>
        <v>0</v>
      </c>
      <c r="Q216" s="270">
        <v>0</v>
      </c>
      <c r="R216" s="270">
        <f>Q216*H216</f>
        <v>0</v>
      </c>
      <c r="S216" s="270">
        <v>0</v>
      </c>
      <c r="T216" s="27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72" t="s">
        <v>251</v>
      </c>
      <c r="AT216" s="272" t="s">
        <v>172</v>
      </c>
      <c r="AU216" s="272" t="s">
        <v>91</v>
      </c>
      <c r="AY216" s="14" t="s">
        <v>168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91</v>
      </c>
      <c r="BK216" s="147">
        <f>ROUND(I216*H216,2)</f>
        <v>0</v>
      </c>
      <c r="BL216" s="14" t="s">
        <v>251</v>
      </c>
      <c r="BM216" s="272" t="s">
        <v>369</v>
      </c>
    </row>
    <row r="217" s="2" customFormat="1" ht="21.75" customHeight="1">
      <c r="A217" s="37"/>
      <c r="B217" s="38"/>
      <c r="C217" s="260" t="s">
        <v>370</v>
      </c>
      <c r="D217" s="260" t="s">
        <v>172</v>
      </c>
      <c r="E217" s="261" t="s">
        <v>371</v>
      </c>
      <c r="F217" s="262" t="s">
        <v>372</v>
      </c>
      <c r="G217" s="263" t="s">
        <v>321</v>
      </c>
      <c r="H217" s="264">
        <v>0.073999999999999996</v>
      </c>
      <c r="I217" s="265"/>
      <c r="J217" s="266">
        <f>ROUND(I217*H217,2)</f>
        <v>0</v>
      </c>
      <c r="K217" s="267"/>
      <c r="L217" s="40"/>
      <c r="M217" s="268" t="s">
        <v>1</v>
      </c>
      <c r="N217" s="269" t="s">
        <v>44</v>
      </c>
      <c r="O217" s="90"/>
      <c r="P217" s="270">
        <f>O217*H217</f>
        <v>0</v>
      </c>
      <c r="Q217" s="270">
        <v>0</v>
      </c>
      <c r="R217" s="270">
        <f>Q217*H217</f>
        <v>0</v>
      </c>
      <c r="S217" s="270">
        <v>0</v>
      </c>
      <c r="T217" s="27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72" t="s">
        <v>251</v>
      </c>
      <c r="AT217" s="272" t="s">
        <v>172</v>
      </c>
      <c r="AU217" s="272" t="s">
        <v>91</v>
      </c>
      <c r="AY217" s="14" t="s">
        <v>168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91</v>
      </c>
      <c r="BK217" s="147">
        <f>ROUND(I217*H217,2)</f>
        <v>0</v>
      </c>
      <c r="BL217" s="14" t="s">
        <v>251</v>
      </c>
      <c r="BM217" s="272" t="s">
        <v>373</v>
      </c>
    </row>
    <row r="218" s="12" customFormat="1" ht="22.8" customHeight="1">
      <c r="A218" s="12"/>
      <c r="B218" s="244"/>
      <c r="C218" s="245"/>
      <c r="D218" s="246" t="s">
        <v>77</v>
      </c>
      <c r="E218" s="258" t="s">
        <v>374</v>
      </c>
      <c r="F218" s="258" t="s">
        <v>375</v>
      </c>
      <c r="G218" s="245"/>
      <c r="H218" s="245"/>
      <c r="I218" s="248"/>
      <c r="J218" s="259">
        <f>BK218</f>
        <v>0</v>
      </c>
      <c r="K218" s="245"/>
      <c r="L218" s="250"/>
      <c r="M218" s="251"/>
      <c r="N218" s="252"/>
      <c r="O218" s="252"/>
      <c r="P218" s="253">
        <f>SUM(P219:P237)</f>
        <v>0</v>
      </c>
      <c r="Q218" s="252"/>
      <c r="R218" s="253">
        <f>SUM(R219:R237)</f>
        <v>0.016109999999999999</v>
      </c>
      <c r="S218" s="252"/>
      <c r="T218" s="254">
        <f>SUM(T219:T237)</f>
        <v>0.034180000000000002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55" t="s">
        <v>91</v>
      </c>
      <c r="AT218" s="256" t="s">
        <v>77</v>
      </c>
      <c r="AU218" s="256" t="s">
        <v>85</v>
      </c>
      <c r="AY218" s="255" t="s">
        <v>168</v>
      </c>
      <c r="BK218" s="257">
        <f>SUM(BK219:BK237)</f>
        <v>0</v>
      </c>
    </row>
    <row r="219" s="2" customFormat="1" ht="16.5" customHeight="1">
      <c r="A219" s="37"/>
      <c r="B219" s="38"/>
      <c r="C219" s="260" t="s">
        <v>376</v>
      </c>
      <c r="D219" s="260" t="s">
        <v>172</v>
      </c>
      <c r="E219" s="261" t="s">
        <v>377</v>
      </c>
      <c r="F219" s="262" t="s">
        <v>378</v>
      </c>
      <c r="G219" s="263" t="s">
        <v>175</v>
      </c>
      <c r="H219" s="264">
        <v>2</v>
      </c>
      <c r="I219" s="265"/>
      <c r="J219" s="266">
        <f>ROUND(I219*H219,2)</f>
        <v>0</v>
      </c>
      <c r="K219" s="267"/>
      <c r="L219" s="40"/>
      <c r="M219" s="268" t="s">
        <v>1</v>
      </c>
      <c r="N219" s="269" t="s">
        <v>44</v>
      </c>
      <c r="O219" s="90"/>
      <c r="P219" s="270">
        <f>O219*H219</f>
        <v>0</v>
      </c>
      <c r="Q219" s="270">
        <v>0.0020200000000000001</v>
      </c>
      <c r="R219" s="270">
        <f>Q219*H219</f>
        <v>0.0040400000000000002</v>
      </c>
      <c r="S219" s="270">
        <v>0</v>
      </c>
      <c r="T219" s="27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72" t="s">
        <v>251</v>
      </c>
      <c r="AT219" s="272" t="s">
        <v>172</v>
      </c>
      <c r="AU219" s="272" t="s">
        <v>91</v>
      </c>
      <c r="AY219" s="14" t="s">
        <v>168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91</v>
      </c>
      <c r="BK219" s="147">
        <f>ROUND(I219*H219,2)</f>
        <v>0</v>
      </c>
      <c r="BL219" s="14" t="s">
        <v>251</v>
      </c>
      <c r="BM219" s="272" t="s">
        <v>379</v>
      </c>
    </row>
    <row r="220" s="2" customFormat="1" ht="16.5" customHeight="1">
      <c r="A220" s="37"/>
      <c r="B220" s="38"/>
      <c r="C220" s="260" t="s">
        <v>380</v>
      </c>
      <c r="D220" s="260" t="s">
        <v>172</v>
      </c>
      <c r="E220" s="261" t="s">
        <v>381</v>
      </c>
      <c r="F220" s="262" t="s">
        <v>382</v>
      </c>
      <c r="G220" s="263" t="s">
        <v>175</v>
      </c>
      <c r="H220" s="264">
        <v>3</v>
      </c>
      <c r="I220" s="265"/>
      <c r="J220" s="266">
        <f>ROUND(I220*H220,2)</f>
        <v>0</v>
      </c>
      <c r="K220" s="267"/>
      <c r="L220" s="40"/>
      <c r="M220" s="268" t="s">
        <v>1</v>
      </c>
      <c r="N220" s="269" t="s">
        <v>44</v>
      </c>
      <c r="O220" s="90"/>
      <c r="P220" s="270">
        <f>O220*H220</f>
        <v>0</v>
      </c>
      <c r="Q220" s="270">
        <v>0</v>
      </c>
      <c r="R220" s="270">
        <f>Q220*H220</f>
        <v>0</v>
      </c>
      <c r="S220" s="270">
        <v>0</v>
      </c>
      <c r="T220" s="27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72" t="s">
        <v>251</v>
      </c>
      <c r="AT220" s="272" t="s">
        <v>172</v>
      </c>
      <c r="AU220" s="272" t="s">
        <v>91</v>
      </c>
      <c r="AY220" s="14" t="s">
        <v>168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91</v>
      </c>
      <c r="BK220" s="147">
        <f>ROUND(I220*H220,2)</f>
        <v>0</v>
      </c>
      <c r="BL220" s="14" t="s">
        <v>251</v>
      </c>
      <c r="BM220" s="272" t="s">
        <v>383</v>
      </c>
    </row>
    <row r="221" s="2" customFormat="1" ht="16.5" customHeight="1">
      <c r="A221" s="37"/>
      <c r="B221" s="38"/>
      <c r="C221" s="260" t="s">
        <v>384</v>
      </c>
      <c r="D221" s="260" t="s">
        <v>172</v>
      </c>
      <c r="E221" s="261" t="s">
        <v>385</v>
      </c>
      <c r="F221" s="262" t="s">
        <v>386</v>
      </c>
      <c r="G221" s="263" t="s">
        <v>175</v>
      </c>
      <c r="H221" s="264">
        <v>1</v>
      </c>
      <c r="I221" s="265"/>
      <c r="J221" s="266">
        <f>ROUND(I221*H221,2)</f>
        <v>0</v>
      </c>
      <c r="K221" s="267"/>
      <c r="L221" s="40"/>
      <c r="M221" s="268" t="s">
        <v>1</v>
      </c>
      <c r="N221" s="269" t="s">
        <v>44</v>
      </c>
      <c r="O221" s="90"/>
      <c r="P221" s="270">
        <f>O221*H221</f>
        <v>0</v>
      </c>
      <c r="Q221" s="270">
        <v>0</v>
      </c>
      <c r="R221" s="270">
        <f>Q221*H221</f>
        <v>0</v>
      </c>
      <c r="S221" s="270">
        <v>0</v>
      </c>
      <c r="T221" s="27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72" t="s">
        <v>251</v>
      </c>
      <c r="AT221" s="272" t="s">
        <v>172</v>
      </c>
      <c r="AU221" s="272" t="s">
        <v>91</v>
      </c>
      <c r="AY221" s="14" t="s">
        <v>168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91</v>
      </c>
      <c r="BK221" s="147">
        <f>ROUND(I221*H221,2)</f>
        <v>0</v>
      </c>
      <c r="BL221" s="14" t="s">
        <v>251</v>
      </c>
      <c r="BM221" s="272" t="s">
        <v>387</v>
      </c>
    </row>
    <row r="222" s="2" customFormat="1" ht="16.5" customHeight="1">
      <c r="A222" s="37"/>
      <c r="B222" s="38"/>
      <c r="C222" s="260" t="s">
        <v>388</v>
      </c>
      <c r="D222" s="260" t="s">
        <v>172</v>
      </c>
      <c r="E222" s="261" t="s">
        <v>389</v>
      </c>
      <c r="F222" s="262" t="s">
        <v>390</v>
      </c>
      <c r="G222" s="263" t="s">
        <v>197</v>
      </c>
      <c r="H222" s="264">
        <v>9</v>
      </c>
      <c r="I222" s="265"/>
      <c r="J222" s="266">
        <f>ROUND(I222*H222,2)</f>
        <v>0</v>
      </c>
      <c r="K222" s="267"/>
      <c r="L222" s="40"/>
      <c r="M222" s="268" t="s">
        <v>1</v>
      </c>
      <c r="N222" s="269" t="s">
        <v>44</v>
      </c>
      <c r="O222" s="90"/>
      <c r="P222" s="270">
        <f>O222*H222</f>
        <v>0</v>
      </c>
      <c r="Q222" s="270">
        <v>0</v>
      </c>
      <c r="R222" s="270">
        <f>Q222*H222</f>
        <v>0</v>
      </c>
      <c r="S222" s="270">
        <v>0.0020999999999999999</v>
      </c>
      <c r="T222" s="271">
        <f>S222*H222</f>
        <v>0.0189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72" t="s">
        <v>251</v>
      </c>
      <c r="AT222" s="272" t="s">
        <v>172</v>
      </c>
      <c r="AU222" s="272" t="s">
        <v>91</v>
      </c>
      <c r="AY222" s="14" t="s">
        <v>168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91</v>
      </c>
      <c r="BK222" s="147">
        <f>ROUND(I222*H222,2)</f>
        <v>0</v>
      </c>
      <c r="BL222" s="14" t="s">
        <v>251</v>
      </c>
      <c r="BM222" s="272" t="s">
        <v>391</v>
      </c>
    </row>
    <row r="223" s="2" customFormat="1" ht="16.5" customHeight="1">
      <c r="A223" s="37"/>
      <c r="B223" s="38"/>
      <c r="C223" s="260" t="s">
        <v>392</v>
      </c>
      <c r="D223" s="260" t="s">
        <v>172</v>
      </c>
      <c r="E223" s="261" t="s">
        <v>393</v>
      </c>
      <c r="F223" s="262" t="s">
        <v>394</v>
      </c>
      <c r="G223" s="263" t="s">
        <v>197</v>
      </c>
      <c r="H223" s="264">
        <v>2</v>
      </c>
      <c r="I223" s="265"/>
      <c r="J223" s="266">
        <f>ROUND(I223*H223,2)</f>
        <v>0</v>
      </c>
      <c r="K223" s="267"/>
      <c r="L223" s="40"/>
      <c r="M223" s="268" t="s">
        <v>1</v>
      </c>
      <c r="N223" s="269" t="s">
        <v>44</v>
      </c>
      <c r="O223" s="90"/>
      <c r="P223" s="270">
        <f>O223*H223</f>
        <v>0</v>
      </c>
      <c r="Q223" s="270">
        <v>0.00036000000000000002</v>
      </c>
      <c r="R223" s="270">
        <f>Q223*H223</f>
        <v>0.00072000000000000005</v>
      </c>
      <c r="S223" s="270">
        <v>0</v>
      </c>
      <c r="T223" s="27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72" t="s">
        <v>251</v>
      </c>
      <c r="AT223" s="272" t="s">
        <v>172</v>
      </c>
      <c r="AU223" s="272" t="s">
        <v>91</v>
      </c>
      <c r="AY223" s="14" t="s">
        <v>168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91</v>
      </c>
      <c r="BK223" s="147">
        <f>ROUND(I223*H223,2)</f>
        <v>0</v>
      </c>
      <c r="BL223" s="14" t="s">
        <v>251</v>
      </c>
      <c r="BM223" s="272" t="s">
        <v>395</v>
      </c>
    </row>
    <row r="224" s="2" customFormat="1" ht="16.5" customHeight="1">
      <c r="A224" s="37"/>
      <c r="B224" s="38"/>
      <c r="C224" s="260" t="s">
        <v>396</v>
      </c>
      <c r="D224" s="260" t="s">
        <v>172</v>
      </c>
      <c r="E224" s="261" t="s">
        <v>397</v>
      </c>
      <c r="F224" s="262" t="s">
        <v>398</v>
      </c>
      <c r="G224" s="263" t="s">
        <v>197</v>
      </c>
      <c r="H224" s="264">
        <v>7</v>
      </c>
      <c r="I224" s="265"/>
      <c r="J224" s="266">
        <f>ROUND(I224*H224,2)</f>
        <v>0</v>
      </c>
      <c r="K224" s="267"/>
      <c r="L224" s="40"/>
      <c r="M224" s="268" t="s">
        <v>1</v>
      </c>
      <c r="N224" s="269" t="s">
        <v>44</v>
      </c>
      <c r="O224" s="90"/>
      <c r="P224" s="270">
        <f>O224*H224</f>
        <v>0</v>
      </c>
      <c r="Q224" s="270">
        <v>0.00046000000000000001</v>
      </c>
      <c r="R224" s="270">
        <f>Q224*H224</f>
        <v>0.0032200000000000002</v>
      </c>
      <c r="S224" s="270">
        <v>0</v>
      </c>
      <c r="T224" s="27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72" t="s">
        <v>251</v>
      </c>
      <c r="AT224" s="272" t="s">
        <v>172</v>
      </c>
      <c r="AU224" s="272" t="s">
        <v>91</v>
      </c>
      <c r="AY224" s="14" t="s">
        <v>168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91</v>
      </c>
      <c r="BK224" s="147">
        <f>ROUND(I224*H224,2)</f>
        <v>0</v>
      </c>
      <c r="BL224" s="14" t="s">
        <v>251</v>
      </c>
      <c r="BM224" s="272" t="s">
        <v>399</v>
      </c>
    </row>
    <row r="225" s="2" customFormat="1" ht="16.5" customHeight="1">
      <c r="A225" s="37"/>
      <c r="B225" s="38"/>
      <c r="C225" s="260" t="s">
        <v>400</v>
      </c>
      <c r="D225" s="260" t="s">
        <v>172</v>
      </c>
      <c r="E225" s="261" t="s">
        <v>401</v>
      </c>
      <c r="F225" s="262" t="s">
        <v>402</v>
      </c>
      <c r="G225" s="263" t="s">
        <v>197</v>
      </c>
      <c r="H225" s="264">
        <v>4</v>
      </c>
      <c r="I225" s="265"/>
      <c r="J225" s="266">
        <f>ROUND(I225*H225,2)</f>
        <v>0</v>
      </c>
      <c r="K225" s="267"/>
      <c r="L225" s="40"/>
      <c r="M225" s="268" t="s">
        <v>1</v>
      </c>
      <c r="N225" s="269" t="s">
        <v>44</v>
      </c>
      <c r="O225" s="90"/>
      <c r="P225" s="270">
        <f>O225*H225</f>
        <v>0</v>
      </c>
      <c r="Q225" s="270">
        <v>0.00076999999999999996</v>
      </c>
      <c r="R225" s="270">
        <f>Q225*H225</f>
        <v>0.0030799999999999998</v>
      </c>
      <c r="S225" s="270">
        <v>0</v>
      </c>
      <c r="T225" s="27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72" t="s">
        <v>251</v>
      </c>
      <c r="AT225" s="272" t="s">
        <v>172</v>
      </c>
      <c r="AU225" s="272" t="s">
        <v>91</v>
      </c>
      <c r="AY225" s="14" t="s">
        <v>168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91</v>
      </c>
      <c r="BK225" s="147">
        <f>ROUND(I225*H225,2)</f>
        <v>0</v>
      </c>
      <c r="BL225" s="14" t="s">
        <v>251</v>
      </c>
      <c r="BM225" s="272" t="s">
        <v>403</v>
      </c>
    </row>
    <row r="226" s="2" customFormat="1" ht="16.5" customHeight="1">
      <c r="A226" s="37"/>
      <c r="B226" s="38"/>
      <c r="C226" s="260" t="s">
        <v>404</v>
      </c>
      <c r="D226" s="260" t="s">
        <v>172</v>
      </c>
      <c r="E226" s="261" t="s">
        <v>405</v>
      </c>
      <c r="F226" s="262" t="s">
        <v>406</v>
      </c>
      <c r="G226" s="263" t="s">
        <v>175</v>
      </c>
      <c r="H226" s="264">
        <v>3</v>
      </c>
      <c r="I226" s="265"/>
      <c r="J226" s="266">
        <f>ROUND(I226*H226,2)</f>
        <v>0</v>
      </c>
      <c r="K226" s="267"/>
      <c r="L226" s="40"/>
      <c r="M226" s="268" t="s">
        <v>1</v>
      </c>
      <c r="N226" s="269" t="s">
        <v>44</v>
      </c>
      <c r="O226" s="90"/>
      <c r="P226" s="270">
        <f>O226*H226</f>
        <v>0</v>
      </c>
      <c r="Q226" s="270">
        <v>0</v>
      </c>
      <c r="R226" s="270">
        <f>Q226*H226</f>
        <v>0</v>
      </c>
      <c r="S226" s="270">
        <v>0</v>
      </c>
      <c r="T226" s="27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72" t="s">
        <v>251</v>
      </c>
      <c r="AT226" s="272" t="s">
        <v>172</v>
      </c>
      <c r="AU226" s="272" t="s">
        <v>91</v>
      </c>
      <c r="AY226" s="14" t="s">
        <v>168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91</v>
      </c>
      <c r="BK226" s="147">
        <f>ROUND(I226*H226,2)</f>
        <v>0</v>
      </c>
      <c r="BL226" s="14" t="s">
        <v>251</v>
      </c>
      <c r="BM226" s="272" t="s">
        <v>407</v>
      </c>
    </row>
    <row r="227" s="2" customFormat="1" ht="16.5" customHeight="1">
      <c r="A227" s="37"/>
      <c r="B227" s="38"/>
      <c r="C227" s="260" t="s">
        <v>408</v>
      </c>
      <c r="D227" s="260" t="s">
        <v>172</v>
      </c>
      <c r="E227" s="261" t="s">
        <v>409</v>
      </c>
      <c r="F227" s="262" t="s">
        <v>410</v>
      </c>
      <c r="G227" s="263" t="s">
        <v>175</v>
      </c>
      <c r="H227" s="264">
        <v>1</v>
      </c>
      <c r="I227" s="265"/>
      <c r="J227" s="266">
        <f>ROUND(I227*H227,2)</f>
        <v>0</v>
      </c>
      <c r="K227" s="267"/>
      <c r="L227" s="40"/>
      <c r="M227" s="268" t="s">
        <v>1</v>
      </c>
      <c r="N227" s="269" t="s">
        <v>44</v>
      </c>
      <c r="O227" s="90"/>
      <c r="P227" s="270">
        <f>O227*H227</f>
        <v>0</v>
      </c>
      <c r="Q227" s="270">
        <v>0</v>
      </c>
      <c r="R227" s="270">
        <f>Q227*H227</f>
        <v>0</v>
      </c>
      <c r="S227" s="270">
        <v>0</v>
      </c>
      <c r="T227" s="27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72" t="s">
        <v>251</v>
      </c>
      <c r="AT227" s="272" t="s">
        <v>172</v>
      </c>
      <c r="AU227" s="272" t="s">
        <v>91</v>
      </c>
      <c r="AY227" s="14" t="s">
        <v>168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91</v>
      </c>
      <c r="BK227" s="147">
        <f>ROUND(I227*H227,2)</f>
        <v>0</v>
      </c>
      <c r="BL227" s="14" t="s">
        <v>251</v>
      </c>
      <c r="BM227" s="272" t="s">
        <v>411</v>
      </c>
    </row>
    <row r="228" s="2" customFormat="1" ht="16.5" customHeight="1">
      <c r="A228" s="37"/>
      <c r="B228" s="38"/>
      <c r="C228" s="260" t="s">
        <v>412</v>
      </c>
      <c r="D228" s="260" t="s">
        <v>172</v>
      </c>
      <c r="E228" s="261" t="s">
        <v>413</v>
      </c>
      <c r="F228" s="262" t="s">
        <v>414</v>
      </c>
      <c r="G228" s="263" t="s">
        <v>175</v>
      </c>
      <c r="H228" s="264">
        <v>2</v>
      </c>
      <c r="I228" s="265"/>
      <c r="J228" s="266">
        <f>ROUND(I228*H228,2)</f>
        <v>0</v>
      </c>
      <c r="K228" s="267"/>
      <c r="L228" s="40"/>
      <c r="M228" s="268" t="s">
        <v>1</v>
      </c>
      <c r="N228" s="269" t="s">
        <v>44</v>
      </c>
      <c r="O228" s="90"/>
      <c r="P228" s="270">
        <f>O228*H228</f>
        <v>0</v>
      </c>
      <c r="Q228" s="270">
        <v>0</v>
      </c>
      <c r="R228" s="270">
        <f>Q228*H228</f>
        <v>0</v>
      </c>
      <c r="S228" s="270">
        <v>0</v>
      </c>
      <c r="T228" s="271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72" t="s">
        <v>251</v>
      </c>
      <c r="AT228" s="272" t="s">
        <v>172</v>
      </c>
      <c r="AU228" s="272" t="s">
        <v>91</v>
      </c>
      <c r="AY228" s="14" t="s">
        <v>168</v>
      </c>
      <c r="BE228" s="147">
        <f>IF(N228="základní",J228,0)</f>
        <v>0</v>
      </c>
      <c r="BF228" s="147">
        <f>IF(N228="snížená",J228,0)</f>
        <v>0</v>
      </c>
      <c r="BG228" s="147">
        <f>IF(N228="zákl. přenesená",J228,0)</f>
        <v>0</v>
      </c>
      <c r="BH228" s="147">
        <f>IF(N228="sníž. přenesená",J228,0)</f>
        <v>0</v>
      </c>
      <c r="BI228" s="147">
        <f>IF(N228="nulová",J228,0)</f>
        <v>0</v>
      </c>
      <c r="BJ228" s="14" t="s">
        <v>91</v>
      </c>
      <c r="BK228" s="147">
        <f>ROUND(I228*H228,2)</f>
        <v>0</v>
      </c>
      <c r="BL228" s="14" t="s">
        <v>251</v>
      </c>
      <c r="BM228" s="272" t="s">
        <v>415</v>
      </c>
    </row>
    <row r="229" s="2" customFormat="1" ht="16.5" customHeight="1">
      <c r="A229" s="37"/>
      <c r="B229" s="38"/>
      <c r="C229" s="260" t="s">
        <v>416</v>
      </c>
      <c r="D229" s="260" t="s">
        <v>172</v>
      </c>
      <c r="E229" s="261" t="s">
        <v>417</v>
      </c>
      <c r="F229" s="262" t="s">
        <v>418</v>
      </c>
      <c r="G229" s="263" t="s">
        <v>175</v>
      </c>
      <c r="H229" s="264">
        <v>1</v>
      </c>
      <c r="I229" s="265"/>
      <c r="J229" s="266">
        <f>ROUND(I229*H229,2)</f>
        <v>0</v>
      </c>
      <c r="K229" s="267"/>
      <c r="L229" s="40"/>
      <c r="M229" s="268" t="s">
        <v>1</v>
      </c>
      <c r="N229" s="269" t="s">
        <v>44</v>
      </c>
      <c r="O229" s="90"/>
      <c r="P229" s="270">
        <f>O229*H229</f>
        <v>0</v>
      </c>
      <c r="Q229" s="270">
        <v>0</v>
      </c>
      <c r="R229" s="270">
        <f>Q229*H229</f>
        <v>0</v>
      </c>
      <c r="S229" s="270">
        <v>0.01218</v>
      </c>
      <c r="T229" s="271">
        <f>S229*H229</f>
        <v>0.01218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72" t="s">
        <v>251</v>
      </c>
      <c r="AT229" s="272" t="s">
        <v>172</v>
      </c>
      <c r="AU229" s="272" t="s">
        <v>91</v>
      </c>
      <c r="AY229" s="14" t="s">
        <v>168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91</v>
      </c>
      <c r="BK229" s="147">
        <f>ROUND(I229*H229,2)</f>
        <v>0</v>
      </c>
      <c r="BL229" s="14" t="s">
        <v>251</v>
      </c>
      <c r="BM229" s="272" t="s">
        <v>419</v>
      </c>
    </row>
    <row r="230" s="2" customFormat="1" ht="21.75" customHeight="1">
      <c r="A230" s="37"/>
      <c r="B230" s="38"/>
      <c r="C230" s="260" t="s">
        <v>420</v>
      </c>
      <c r="D230" s="260" t="s">
        <v>172</v>
      </c>
      <c r="E230" s="261" t="s">
        <v>421</v>
      </c>
      <c r="F230" s="262" t="s">
        <v>422</v>
      </c>
      <c r="G230" s="263" t="s">
        <v>175</v>
      </c>
      <c r="H230" s="264">
        <v>1</v>
      </c>
      <c r="I230" s="265"/>
      <c r="J230" s="266">
        <f>ROUND(I230*H230,2)</f>
        <v>0</v>
      </c>
      <c r="K230" s="267"/>
      <c r="L230" s="40"/>
      <c r="M230" s="268" t="s">
        <v>1</v>
      </c>
      <c r="N230" s="269" t="s">
        <v>44</v>
      </c>
      <c r="O230" s="90"/>
      <c r="P230" s="270">
        <f>O230*H230</f>
        <v>0</v>
      </c>
      <c r="Q230" s="270">
        <v>0.00062</v>
      </c>
      <c r="R230" s="270">
        <f>Q230*H230</f>
        <v>0.00062</v>
      </c>
      <c r="S230" s="270">
        <v>0</v>
      </c>
      <c r="T230" s="27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72" t="s">
        <v>251</v>
      </c>
      <c r="AT230" s="272" t="s">
        <v>172</v>
      </c>
      <c r="AU230" s="272" t="s">
        <v>91</v>
      </c>
      <c r="AY230" s="14" t="s">
        <v>168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91</v>
      </c>
      <c r="BK230" s="147">
        <f>ROUND(I230*H230,2)</f>
        <v>0</v>
      </c>
      <c r="BL230" s="14" t="s">
        <v>251</v>
      </c>
      <c r="BM230" s="272" t="s">
        <v>423</v>
      </c>
    </row>
    <row r="231" s="2" customFormat="1" ht="16.5" customHeight="1">
      <c r="A231" s="37"/>
      <c r="B231" s="38"/>
      <c r="C231" s="273" t="s">
        <v>424</v>
      </c>
      <c r="D231" s="273" t="s">
        <v>362</v>
      </c>
      <c r="E231" s="274" t="s">
        <v>425</v>
      </c>
      <c r="F231" s="275" t="s">
        <v>426</v>
      </c>
      <c r="G231" s="276" t="s">
        <v>175</v>
      </c>
      <c r="H231" s="277">
        <v>1</v>
      </c>
      <c r="I231" s="278"/>
      <c r="J231" s="279">
        <f>ROUND(I231*H231,2)</f>
        <v>0</v>
      </c>
      <c r="K231" s="280"/>
      <c r="L231" s="281"/>
      <c r="M231" s="282" t="s">
        <v>1</v>
      </c>
      <c r="N231" s="283" t="s">
        <v>44</v>
      </c>
      <c r="O231" s="90"/>
      <c r="P231" s="270">
        <f>O231*H231</f>
        <v>0</v>
      </c>
      <c r="Q231" s="270">
        <v>0.0037499999999999999</v>
      </c>
      <c r="R231" s="270">
        <f>Q231*H231</f>
        <v>0.0037499999999999999</v>
      </c>
      <c r="S231" s="270">
        <v>0</v>
      </c>
      <c r="T231" s="27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72" t="s">
        <v>335</v>
      </c>
      <c r="AT231" s="272" t="s">
        <v>362</v>
      </c>
      <c r="AU231" s="272" t="s">
        <v>91</v>
      </c>
      <c r="AY231" s="14" t="s">
        <v>168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91</v>
      </c>
      <c r="BK231" s="147">
        <f>ROUND(I231*H231,2)</f>
        <v>0</v>
      </c>
      <c r="BL231" s="14" t="s">
        <v>251</v>
      </c>
      <c r="BM231" s="272" t="s">
        <v>427</v>
      </c>
    </row>
    <row r="232" s="2" customFormat="1" ht="16.5" customHeight="1">
      <c r="A232" s="37"/>
      <c r="B232" s="38"/>
      <c r="C232" s="260" t="s">
        <v>428</v>
      </c>
      <c r="D232" s="260" t="s">
        <v>172</v>
      </c>
      <c r="E232" s="261" t="s">
        <v>429</v>
      </c>
      <c r="F232" s="262" t="s">
        <v>430</v>
      </c>
      <c r="G232" s="263" t="s">
        <v>175</v>
      </c>
      <c r="H232" s="264">
        <v>1</v>
      </c>
      <c r="I232" s="265"/>
      <c r="J232" s="266">
        <f>ROUND(I232*H232,2)</f>
        <v>0</v>
      </c>
      <c r="K232" s="267"/>
      <c r="L232" s="40"/>
      <c r="M232" s="268" t="s">
        <v>1</v>
      </c>
      <c r="N232" s="269" t="s">
        <v>44</v>
      </c>
      <c r="O232" s="90"/>
      <c r="P232" s="270">
        <f>O232*H232</f>
        <v>0</v>
      </c>
      <c r="Q232" s="270">
        <v>0</v>
      </c>
      <c r="R232" s="270">
        <f>Q232*H232</f>
        <v>0</v>
      </c>
      <c r="S232" s="270">
        <v>0.0030999999999999999</v>
      </c>
      <c r="T232" s="271">
        <f>S232*H232</f>
        <v>0.0030999999999999999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72" t="s">
        <v>251</v>
      </c>
      <c r="AT232" s="272" t="s">
        <v>172</v>
      </c>
      <c r="AU232" s="272" t="s">
        <v>91</v>
      </c>
      <c r="AY232" s="14" t="s">
        <v>168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91</v>
      </c>
      <c r="BK232" s="147">
        <f>ROUND(I232*H232,2)</f>
        <v>0</v>
      </c>
      <c r="BL232" s="14" t="s">
        <v>251</v>
      </c>
      <c r="BM232" s="272" t="s">
        <v>431</v>
      </c>
    </row>
    <row r="233" s="2" customFormat="1" ht="21.75" customHeight="1">
      <c r="A233" s="37"/>
      <c r="B233" s="38"/>
      <c r="C233" s="260" t="s">
        <v>432</v>
      </c>
      <c r="D233" s="260" t="s">
        <v>172</v>
      </c>
      <c r="E233" s="261" t="s">
        <v>433</v>
      </c>
      <c r="F233" s="262" t="s">
        <v>434</v>
      </c>
      <c r="G233" s="263" t="s">
        <v>175</v>
      </c>
      <c r="H233" s="264">
        <v>2</v>
      </c>
      <c r="I233" s="265"/>
      <c r="J233" s="266">
        <f>ROUND(I233*H233,2)</f>
        <v>0</v>
      </c>
      <c r="K233" s="267"/>
      <c r="L233" s="40"/>
      <c r="M233" s="268" t="s">
        <v>1</v>
      </c>
      <c r="N233" s="269" t="s">
        <v>44</v>
      </c>
      <c r="O233" s="90"/>
      <c r="P233" s="270">
        <f>O233*H233</f>
        <v>0</v>
      </c>
      <c r="Q233" s="270">
        <v>0.00034000000000000002</v>
      </c>
      <c r="R233" s="270">
        <f>Q233*H233</f>
        <v>0.00068000000000000005</v>
      </c>
      <c r="S233" s="270">
        <v>0</v>
      </c>
      <c r="T233" s="27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72" t="s">
        <v>251</v>
      </c>
      <c r="AT233" s="272" t="s">
        <v>172</v>
      </c>
      <c r="AU233" s="272" t="s">
        <v>91</v>
      </c>
      <c r="AY233" s="14" t="s">
        <v>168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91</v>
      </c>
      <c r="BK233" s="147">
        <f>ROUND(I233*H233,2)</f>
        <v>0</v>
      </c>
      <c r="BL233" s="14" t="s">
        <v>251</v>
      </c>
      <c r="BM233" s="272" t="s">
        <v>435</v>
      </c>
    </row>
    <row r="234" s="2" customFormat="1" ht="16.5" customHeight="1">
      <c r="A234" s="37"/>
      <c r="B234" s="38"/>
      <c r="C234" s="260" t="s">
        <v>436</v>
      </c>
      <c r="D234" s="260" t="s">
        <v>172</v>
      </c>
      <c r="E234" s="261" t="s">
        <v>437</v>
      </c>
      <c r="F234" s="262" t="s">
        <v>438</v>
      </c>
      <c r="G234" s="263" t="s">
        <v>197</v>
      </c>
      <c r="H234" s="264">
        <v>13</v>
      </c>
      <c r="I234" s="265"/>
      <c r="J234" s="266">
        <f>ROUND(I234*H234,2)</f>
        <v>0</v>
      </c>
      <c r="K234" s="267"/>
      <c r="L234" s="40"/>
      <c r="M234" s="268" t="s">
        <v>1</v>
      </c>
      <c r="N234" s="269" t="s">
        <v>44</v>
      </c>
      <c r="O234" s="90"/>
      <c r="P234" s="270">
        <f>O234*H234</f>
        <v>0</v>
      </c>
      <c r="Q234" s="270">
        <v>0</v>
      </c>
      <c r="R234" s="270">
        <f>Q234*H234</f>
        <v>0</v>
      </c>
      <c r="S234" s="270">
        <v>0</v>
      </c>
      <c r="T234" s="27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72" t="s">
        <v>251</v>
      </c>
      <c r="AT234" s="272" t="s">
        <v>172</v>
      </c>
      <c r="AU234" s="272" t="s">
        <v>91</v>
      </c>
      <c r="AY234" s="14" t="s">
        <v>168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91</v>
      </c>
      <c r="BK234" s="147">
        <f>ROUND(I234*H234,2)</f>
        <v>0</v>
      </c>
      <c r="BL234" s="14" t="s">
        <v>251</v>
      </c>
      <c r="BM234" s="272" t="s">
        <v>439</v>
      </c>
    </row>
    <row r="235" s="2" customFormat="1" ht="21.75" customHeight="1">
      <c r="A235" s="37"/>
      <c r="B235" s="38"/>
      <c r="C235" s="260" t="s">
        <v>440</v>
      </c>
      <c r="D235" s="260" t="s">
        <v>172</v>
      </c>
      <c r="E235" s="261" t="s">
        <v>441</v>
      </c>
      <c r="F235" s="262" t="s">
        <v>442</v>
      </c>
      <c r="G235" s="263" t="s">
        <v>175</v>
      </c>
      <c r="H235" s="264">
        <v>2</v>
      </c>
      <c r="I235" s="265"/>
      <c r="J235" s="266">
        <f>ROUND(I235*H235,2)</f>
        <v>0</v>
      </c>
      <c r="K235" s="267"/>
      <c r="L235" s="40"/>
      <c r="M235" s="268" t="s">
        <v>1</v>
      </c>
      <c r="N235" s="269" t="s">
        <v>44</v>
      </c>
      <c r="O235" s="90"/>
      <c r="P235" s="270">
        <f>O235*H235</f>
        <v>0</v>
      </c>
      <c r="Q235" s="270">
        <v>0</v>
      </c>
      <c r="R235" s="270">
        <f>Q235*H235</f>
        <v>0</v>
      </c>
      <c r="S235" s="270">
        <v>0</v>
      </c>
      <c r="T235" s="27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72" t="s">
        <v>251</v>
      </c>
      <c r="AT235" s="272" t="s">
        <v>172</v>
      </c>
      <c r="AU235" s="272" t="s">
        <v>91</v>
      </c>
      <c r="AY235" s="14" t="s">
        <v>168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91</v>
      </c>
      <c r="BK235" s="147">
        <f>ROUND(I235*H235,2)</f>
        <v>0</v>
      </c>
      <c r="BL235" s="14" t="s">
        <v>251</v>
      </c>
      <c r="BM235" s="272" t="s">
        <v>443</v>
      </c>
    </row>
    <row r="236" s="2" customFormat="1" ht="21.75" customHeight="1">
      <c r="A236" s="37"/>
      <c r="B236" s="38"/>
      <c r="C236" s="260" t="s">
        <v>444</v>
      </c>
      <c r="D236" s="260" t="s">
        <v>172</v>
      </c>
      <c r="E236" s="261" t="s">
        <v>445</v>
      </c>
      <c r="F236" s="262" t="s">
        <v>446</v>
      </c>
      <c r="G236" s="263" t="s">
        <v>321</v>
      </c>
      <c r="H236" s="264">
        <v>0.016</v>
      </c>
      <c r="I236" s="265"/>
      <c r="J236" s="266">
        <f>ROUND(I236*H236,2)</f>
        <v>0</v>
      </c>
      <c r="K236" s="267"/>
      <c r="L236" s="40"/>
      <c r="M236" s="268" t="s">
        <v>1</v>
      </c>
      <c r="N236" s="269" t="s">
        <v>44</v>
      </c>
      <c r="O236" s="90"/>
      <c r="P236" s="270">
        <f>O236*H236</f>
        <v>0</v>
      </c>
      <c r="Q236" s="270">
        <v>0</v>
      </c>
      <c r="R236" s="270">
        <f>Q236*H236</f>
        <v>0</v>
      </c>
      <c r="S236" s="270">
        <v>0</v>
      </c>
      <c r="T236" s="27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72" t="s">
        <v>251</v>
      </c>
      <c r="AT236" s="272" t="s">
        <v>172</v>
      </c>
      <c r="AU236" s="272" t="s">
        <v>91</v>
      </c>
      <c r="AY236" s="14" t="s">
        <v>168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91</v>
      </c>
      <c r="BK236" s="147">
        <f>ROUND(I236*H236,2)</f>
        <v>0</v>
      </c>
      <c r="BL236" s="14" t="s">
        <v>251</v>
      </c>
      <c r="BM236" s="272" t="s">
        <v>447</v>
      </c>
    </row>
    <row r="237" s="2" customFormat="1" ht="21.75" customHeight="1">
      <c r="A237" s="37"/>
      <c r="B237" s="38"/>
      <c r="C237" s="260" t="s">
        <v>448</v>
      </c>
      <c r="D237" s="260" t="s">
        <v>172</v>
      </c>
      <c r="E237" s="261" t="s">
        <v>449</v>
      </c>
      <c r="F237" s="262" t="s">
        <v>450</v>
      </c>
      <c r="G237" s="263" t="s">
        <v>321</v>
      </c>
      <c r="H237" s="264">
        <v>0.016</v>
      </c>
      <c r="I237" s="265"/>
      <c r="J237" s="266">
        <f>ROUND(I237*H237,2)</f>
        <v>0</v>
      </c>
      <c r="K237" s="267"/>
      <c r="L237" s="40"/>
      <c r="M237" s="268" t="s">
        <v>1</v>
      </c>
      <c r="N237" s="269" t="s">
        <v>44</v>
      </c>
      <c r="O237" s="90"/>
      <c r="P237" s="270">
        <f>O237*H237</f>
        <v>0</v>
      </c>
      <c r="Q237" s="270">
        <v>0</v>
      </c>
      <c r="R237" s="270">
        <f>Q237*H237</f>
        <v>0</v>
      </c>
      <c r="S237" s="270">
        <v>0</v>
      </c>
      <c r="T237" s="27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72" t="s">
        <v>251</v>
      </c>
      <c r="AT237" s="272" t="s">
        <v>172</v>
      </c>
      <c r="AU237" s="272" t="s">
        <v>91</v>
      </c>
      <c r="AY237" s="14" t="s">
        <v>168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91</v>
      </c>
      <c r="BK237" s="147">
        <f>ROUND(I237*H237,2)</f>
        <v>0</v>
      </c>
      <c r="BL237" s="14" t="s">
        <v>251</v>
      </c>
      <c r="BM237" s="272" t="s">
        <v>451</v>
      </c>
    </row>
    <row r="238" s="12" customFormat="1" ht="22.8" customHeight="1">
      <c r="A238" s="12"/>
      <c r="B238" s="244"/>
      <c r="C238" s="245"/>
      <c r="D238" s="246" t="s">
        <v>77</v>
      </c>
      <c r="E238" s="258" t="s">
        <v>452</v>
      </c>
      <c r="F238" s="258" t="s">
        <v>453</v>
      </c>
      <c r="G238" s="245"/>
      <c r="H238" s="245"/>
      <c r="I238" s="248"/>
      <c r="J238" s="259">
        <f>BK238</f>
        <v>0</v>
      </c>
      <c r="K238" s="245"/>
      <c r="L238" s="250"/>
      <c r="M238" s="251"/>
      <c r="N238" s="252"/>
      <c r="O238" s="252"/>
      <c r="P238" s="253">
        <f>SUM(P239:P260)</f>
        <v>0</v>
      </c>
      <c r="Q238" s="252"/>
      <c r="R238" s="253">
        <f>SUM(R239:R260)</f>
        <v>0.040680000000000001</v>
      </c>
      <c r="S238" s="252"/>
      <c r="T238" s="254">
        <f>SUM(T239:T260)</f>
        <v>0.10317999999999999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55" t="s">
        <v>91</v>
      </c>
      <c r="AT238" s="256" t="s">
        <v>77</v>
      </c>
      <c r="AU238" s="256" t="s">
        <v>85</v>
      </c>
      <c r="AY238" s="255" t="s">
        <v>168</v>
      </c>
      <c r="BK238" s="257">
        <f>SUM(BK239:BK260)</f>
        <v>0</v>
      </c>
    </row>
    <row r="239" s="2" customFormat="1" ht="21.75" customHeight="1">
      <c r="A239" s="37"/>
      <c r="B239" s="38"/>
      <c r="C239" s="260" t="s">
        <v>454</v>
      </c>
      <c r="D239" s="260" t="s">
        <v>172</v>
      </c>
      <c r="E239" s="261" t="s">
        <v>455</v>
      </c>
      <c r="F239" s="262" t="s">
        <v>456</v>
      </c>
      <c r="G239" s="263" t="s">
        <v>197</v>
      </c>
      <c r="H239" s="264">
        <v>26</v>
      </c>
      <c r="I239" s="265"/>
      <c r="J239" s="266">
        <f>ROUND(I239*H239,2)</f>
        <v>0</v>
      </c>
      <c r="K239" s="267"/>
      <c r="L239" s="40"/>
      <c r="M239" s="268" t="s">
        <v>1</v>
      </c>
      <c r="N239" s="269" t="s">
        <v>44</v>
      </c>
      <c r="O239" s="90"/>
      <c r="P239" s="270">
        <f>O239*H239</f>
        <v>0</v>
      </c>
      <c r="Q239" s="270">
        <v>0</v>
      </c>
      <c r="R239" s="270">
        <f>Q239*H239</f>
        <v>0</v>
      </c>
      <c r="S239" s="270">
        <v>0.0021299999999999999</v>
      </c>
      <c r="T239" s="271">
        <f>S239*H239</f>
        <v>0.055379999999999999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72" t="s">
        <v>251</v>
      </c>
      <c r="AT239" s="272" t="s">
        <v>172</v>
      </c>
      <c r="AU239" s="272" t="s">
        <v>91</v>
      </c>
      <c r="AY239" s="14" t="s">
        <v>168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91</v>
      </c>
      <c r="BK239" s="147">
        <f>ROUND(I239*H239,2)</f>
        <v>0</v>
      </c>
      <c r="BL239" s="14" t="s">
        <v>251</v>
      </c>
      <c r="BM239" s="272" t="s">
        <v>457</v>
      </c>
    </row>
    <row r="240" s="2" customFormat="1" ht="21.75" customHeight="1">
      <c r="A240" s="37"/>
      <c r="B240" s="38"/>
      <c r="C240" s="260" t="s">
        <v>458</v>
      </c>
      <c r="D240" s="260" t="s">
        <v>172</v>
      </c>
      <c r="E240" s="261" t="s">
        <v>459</v>
      </c>
      <c r="F240" s="262" t="s">
        <v>460</v>
      </c>
      <c r="G240" s="263" t="s">
        <v>175</v>
      </c>
      <c r="H240" s="264">
        <v>9</v>
      </c>
      <c r="I240" s="265"/>
      <c r="J240" s="266">
        <f>ROUND(I240*H240,2)</f>
        <v>0</v>
      </c>
      <c r="K240" s="267"/>
      <c r="L240" s="40"/>
      <c r="M240" s="268" t="s">
        <v>1</v>
      </c>
      <c r="N240" s="269" t="s">
        <v>44</v>
      </c>
      <c r="O240" s="90"/>
      <c r="P240" s="270">
        <f>O240*H240</f>
        <v>0</v>
      </c>
      <c r="Q240" s="270">
        <v>0</v>
      </c>
      <c r="R240" s="270">
        <f>Q240*H240</f>
        <v>0</v>
      </c>
      <c r="S240" s="270">
        <v>0</v>
      </c>
      <c r="T240" s="27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72" t="s">
        <v>251</v>
      </c>
      <c r="AT240" s="272" t="s">
        <v>172</v>
      </c>
      <c r="AU240" s="272" t="s">
        <v>91</v>
      </c>
      <c r="AY240" s="14" t="s">
        <v>168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91</v>
      </c>
      <c r="BK240" s="147">
        <f>ROUND(I240*H240,2)</f>
        <v>0</v>
      </c>
      <c r="BL240" s="14" t="s">
        <v>251</v>
      </c>
      <c r="BM240" s="272" t="s">
        <v>461</v>
      </c>
    </row>
    <row r="241" s="2" customFormat="1" ht="16.5" customHeight="1">
      <c r="A241" s="37"/>
      <c r="B241" s="38"/>
      <c r="C241" s="260" t="s">
        <v>462</v>
      </c>
      <c r="D241" s="260" t="s">
        <v>172</v>
      </c>
      <c r="E241" s="261" t="s">
        <v>463</v>
      </c>
      <c r="F241" s="262" t="s">
        <v>464</v>
      </c>
      <c r="G241" s="263" t="s">
        <v>175</v>
      </c>
      <c r="H241" s="264">
        <v>5</v>
      </c>
      <c r="I241" s="265"/>
      <c r="J241" s="266">
        <f>ROUND(I241*H241,2)</f>
        <v>0</v>
      </c>
      <c r="K241" s="267"/>
      <c r="L241" s="40"/>
      <c r="M241" s="268" t="s">
        <v>1</v>
      </c>
      <c r="N241" s="269" t="s">
        <v>44</v>
      </c>
      <c r="O241" s="90"/>
      <c r="P241" s="270">
        <f>O241*H241</f>
        <v>0</v>
      </c>
      <c r="Q241" s="270">
        <v>0.0011999999999999999</v>
      </c>
      <c r="R241" s="270">
        <f>Q241*H241</f>
        <v>0.0059999999999999993</v>
      </c>
      <c r="S241" s="270">
        <v>0</v>
      </c>
      <c r="T241" s="271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72" t="s">
        <v>251</v>
      </c>
      <c r="AT241" s="272" t="s">
        <v>172</v>
      </c>
      <c r="AU241" s="272" t="s">
        <v>91</v>
      </c>
      <c r="AY241" s="14" t="s">
        <v>168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91</v>
      </c>
      <c r="BK241" s="147">
        <f>ROUND(I241*H241,2)</f>
        <v>0</v>
      </c>
      <c r="BL241" s="14" t="s">
        <v>251</v>
      </c>
      <c r="BM241" s="272" t="s">
        <v>465</v>
      </c>
    </row>
    <row r="242" s="2" customFormat="1" ht="21.75" customHeight="1">
      <c r="A242" s="37"/>
      <c r="B242" s="38"/>
      <c r="C242" s="260" t="s">
        <v>466</v>
      </c>
      <c r="D242" s="260" t="s">
        <v>172</v>
      </c>
      <c r="E242" s="261" t="s">
        <v>467</v>
      </c>
      <c r="F242" s="262" t="s">
        <v>468</v>
      </c>
      <c r="G242" s="263" t="s">
        <v>197</v>
      </c>
      <c r="H242" s="264">
        <v>12</v>
      </c>
      <c r="I242" s="265"/>
      <c r="J242" s="266">
        <f>ROUND(I242*H242,2)</f>
        <v>0</v>
      </c>
      <c r="K242" s="267"/>
      <c r="L242" s="40"/>
      <c r="M242" s="268" t="s">
        <v>1</v>
      </c>
      <c r="N242" s="269" t="s">
        <v>44</v>
      </c>
      <c r="O242" s="90"/>
      <c r="P242" s="270">
        <f>O242*H242</f>
        <v>0</v>
      </c>
      <c r="Q242" s="270">
        <v>3.0000000000000001E-05</v>
      </c>
      <c r="R242" s="270">
        <f>Q242*H242</f>
        <v>0.00036000000000000002</v>
      </c>
      <c r="S242" s="270">
        <v>0.0032200000000000002</v>
      </c>
      <c r="T242" s="271">
        <f>S242*H242</f>
        <v>0.038640000000000001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72" t="s">
        <v>251</v>
      </c>
      <c r="AT242" s="272" t="s">
        <v>172</v>
      </c>
      <c r="AU242" s="272" t="s">
        <v>91</v>
      </c>
      <c r="AY242" s="14" t="s">
        <v>168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91</v>
      </c>
      <c r="BK242" s="147">
        <f>ROUND(I242*H242,2)</f>
        <v>0</v>
      </c>
      <c r="BL242" s="14" t="s">
        <v>251</v>
      </c>
      <c r="BM242" s="272" t="s">
        <v>469</v>
      </c>
    </row>
    <row r="243" s="2" customFormat="1" ht="21.75" customHeight="1">
      <c r="A243" s="37"/>
      <c r="B243" s="38"/>
      <c r="C243" s="260" t="s">
        <v>470</v>
      </c>
      <c r="D243" s="260" t="s">
        <v>172</v>
      </c>
      <c r="E243" s="261" t="s">
        <v>471</v>
      </c>
      <c r="F243" s="262" t="s">
        <v>472</v>
      </c>
      <c r="G243" s="263" t="s">
        <v>197</v>
      </c>
      <c r="H243" s="264">
        <v>34</v>
      </c>
      <c r="I243" s="265"/>
      <c r="J243" s="266">
        <f>ROUND(I243*H243,2)</f>
        <v>0</v>
      </c>
      <c r="K243" s="267"/>
      <c r="L243" s="40"/>
      <c r="M243" s="268" t="s">
        <v>1</v>
      </c>
      <c r="N243" s="269" t="s">
        <v>44</v>
      </c>
      <c r="O243" s="90"/>
      <c r="P243" s="270">
        <f>O243*H243</f>
        <v>0</v>
      </c>
      <c r="Q243" s="270">
        <v>0.00066</v>
      </c>
      <c r="R243" s="270">
        <f>Q243*H243</f>
        <v>0.022440000000000002</v>
      </c>
      <c r="S243" s="270">
        <v>0</v>
      </c>
      <c r="T243" s="27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72" t="s">
        <v>251</v>
      </c>
      <c r="AT243" s="272" t="s">
        <v>172</v>
      </c>
      <c r="AU243" s="272" t="s">
        <v>91</v>
      </c>
      <c r="AY243" s="14" t="s">
        <v>168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91</v>
      </c>
      <c r="BK243" s="147">
        <f>ROUND(I243*H243,2)</f>
        <v>0</v>
      </c>
      <c r="BL243" s="14" t="s">
        <v>251</v>
      </c>
      <c r="BM243" s="272" t="s">
        <v>473</v>
      </c>
    </row>
    <row r="244" s="2" customFormat="1" ht="16.5" customHeight="1">
      <c r="A244" s="37"/>
      <c r="B244" s="38"/>
      <c r="C244" s="260" t="s">
        <v>474</v>
      </c>
      <c r="D244" s="260" t="s">
        <v>172</v>
      </c>
      <c r="E244" s="261" t="s">
        <v>475</v>
      </c>
      <c r="F244" s="262" t="s">
        <v>476</v>
      </c>
      <c r="G244" s="263" t="s">
        <v>197</v>
      </c>
      <c r="H244" s="264">
        <v>0</v>
      </c>
      <c r="I244" s="265"/>
      <c r="J244" s="266">
        <f>ROUND(I244*H244,2)</f>
        <v>0</v>
      </c>
      <c r="K244" s="267"/>
      <c r="L244" s="40"/>
      <c r="M244" s="268" t="s">
        <v>1</v>
      </c>
      <c r="N244" s="269" t="s">
        <v>44</v>
      </c>
      <c r="O244" s="90"/>
      <c r="P244" s="270">
        <f>O244*H244</f>
        <v>0</v>
      </c>
      <c r="Q244" s="270">
        <v>4.0000000000000003E-05</v>
      </c>
      <c r="R244" s="270">
        <f>Q244*H244</f>
        <v>0</v>
      </c>
      <c r="S244" s="270">
        <v>0</v>
      </c>
      <c r="T244" s="27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72" t="s">
        <v>251</v>
      </c>
      <c r="AT244" s="272" t="s">
        <v>172</v>
      </c>
      <c r="AU244" s="272" t="s">
        <v>91</v>
      </c>
      <c r="AY244" s="14" t="s">
        <v>168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91</v>
      </c>
      <c r="BK244" s="147">
        <f>ROUND(I244*H244,2)</f>
        <v>0</v>
      </c>
      <c r="BL244" s="14" t="s">
        <v>251</v>
      </c>
      <c r="BM244" s="272" t="s">
        <v>477</v>
      </c>
    </row>
    <row r="245" s="2" customFormat="1" ht="21.75" customHeight="1">
      <c r="A245" s="37"/>
      <c r="B245" s="38"/>
      <c r="C245" s="260" t="s">
        <v>478</v>
      </c>
      <c r="D245" s="260" t="s">
        <v>172</v>
      </c>
      <c r="E245" s="261" t="s">
        <v>479</v>
      </c>
      <c r="F245" s="262" t="s">
        <v>480</v>
      </c>
      <c r="G245" s="263" t="s">
        <v>481</v>
      </c>
      <c r="H245" s="264">
        <v>1</v>
      </c>
      <c r="I245" s="265"/>
      <c r="J245" s="266">
        <f>ROUND(I245*H245,2)</f>
        <v>0</v>
      </c>
      <c r="K245" s="267"/>
      <c r="L245" s="40"/>
      <c r="M245" s="268" t="s">
        <v>1</v>
      </c>
      <c r="N245" s="269" t="s">
        <v>44</v>
      </c>
      <c r="O245" s="90"/>
      <c r="P245" s="270">
        <f>O245*H245</f>
        <v>0</v>
      </c>
      <c r="Q245" s="270">
        <v>0</v>
      </c>
      <c r="R245" s="270">
        <f>Q245*H245</f>
        <v>0</v>
      </c>
      <c r="S245" s="270">
        <v>0</v>
      </c>
      <c r="T245" s="271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72" t="s">
        <v>251</v>
      </c>
      <c r="AT245" s="272" t="s">
        <v>172</v>
      </c>
      <c r="AU245" s="272" t="s">
        <v>91</v>
      </c>
      <c r="AY245" s="14" t="s">
        <v>168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91</v>
      </c>
      <c r="BK245" s="147">
        <f>ROUND(I245*H245,2)</f>
        <v>0</v>
      </c>
      <c r="BL245" s="14" t="s">
        <v>251</v>
      </c>
      <c r="BM245" s="272" t="s">
        <v>482</v>
      </c>
    </row>
    <row r="246" s="2" customFormat="1" ht="21.75" customHeight="1">
      <c r="A246" s="37"/>
      <c r="B246" s="38"/>
      <c r="C246" s="260" t="s">
        <v>483</v>
      </c>
      <c r="D246" s="260" t="s">
        <v>172</v>
      </c>
      <c r="E246" s="261" t="s">
        <v>484</v>
      </c>
      <c r="F246" s="262" t="s">
        <v>485</v>
      </c>
      <c r="G246" s="263" t="s">
        <v>481</v>
      </c>
      <c r="H246" s="264">
        <v>1</v>
      </c>
      <c r="I246" s="265"/>
      <c r="J246" s="266">
        <f>ROUND(I246*H246,2)</f>
        <v>0</v>
      </c>
      <c r="K246" s="267"/>
      <c r="L246" s="40"/>
      <c r="M246" s="268" t="s">
        <v>1</v>
      </c>
      <c r="N246" s="269" t="s">
        <v>44</v>
      </c>
      <c r="O246" s="90"/>
      <c r="P246" s="270">
        <f>O246*H246</f>
        <v>0</v>
      </c>
      <c r="Q246" s="270">
        <v>0</v>
      </c>
      <c r="R246" s="270">
        <f>Q246*H246</f>
        <v>0</v>
      </c>
      <c r="S246" s="270">
        <v>0</v>
      </c>
      <c r="T246" s="27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72" t="s">
        <v>251</v>
      </c>
      <c r="AT246" s="272" t="s">
        <v>172</v>
      </c>
      <c r="AU246" s="272" t="s">
        <v>91</v>
      </c>
      <c r="AY246" s="14" t="s">
        <v>168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91</v>
      </c>
      <c r="BK246" s="147">
        <f>ROUND(I246*H246,2)</f>
        <v>0</v>
      </c>
      <c r="BL246" s="14" t="s">
        <v>251</v>
      </c>
      <c r="BM246" s="272" t="s">
        <v>486</v>
      </c>
    </row>
    <row r="247" s="2" customFormat="1" ht="33" customHeight="1">
      <c r="A247" s="37"/>
      <c r="B247" s="38"/>
      <c r="C247" s="260" t="s">
        <v>487</v>
      </c>
      <c r="D247" s="260" t="s">
        <v>172</v>
      </c>
      <c r="E247" s="261" t="s">
        <v>488</v>
      </c>
      <c r="F247" s="262" t="s">
        <v>489</v>
      </c>
      <c r="G247" s="263" t="s">
        <v>197</v>
      </c>
      <c r="H247" s="264">
        <v>34</v>
      </c>
      <c r="I247" s="265"/>
      <c r="J247" s="266">
        <f>ROUND(I247*H247,2)</f>
        <v>0</v>
      </c>
      <c r="K247" s="267"/>
      <c r="L247" s="40"/>
      <c r="M247" s="268" t="s">
        <v>1</v>
      </c>
      <c r="N247" s="269" t="s">
        <v>44</v>
      </c>
      <c r="O247" s="90"/>
      <c r="P247" s="270">
        <f>O247*H247</f>
        <v>0</v>
      </c>
      <c r="Q247" s="270">
        <v>5.0000000000000002E-05</v>
      </c>
      <c r="R247" s="270">
        <f>Q247*H247</f>
        <v>0.0017000000000000001</v>
      </c>
      <c r="S247" s="270">
        <v>0</v>
      </c>
      <c r="T247" s="27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72" t="s">
        <v>251</v>
      </c>
      <c r="AT247" s="272" t="s">
        <v>172</v>
      </c>
      <c r="AU247" s="272" t="s">
        <v>91</v>
      </c>
      <c r="AY247" s="14" t="s">
        <v>168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91</v>
      </c>
      <c r="BK247" s="147">
        <f>ROUND(I247*H247,2)</f>
        <v>0</v>
      </c>
      <c r="BL247" s="14" t="s">
        <v>251</v>
      </c>
      <c r="BM247" s="272" t="s">
        <v>490</v>
      </c>
    </row>
    <row r="248" s="2" customFormat="1" ht="16.5" customHeight="1">
      <c r="A248" s="37"/>
      <c r="B248" s="38"/>
      <c r="C248" s="260" t="s">
        <v>491</v>
      </c>
      <c r="D248" s="260" t="s">
        <v>172</v>
      </c>
      <c r="E248" s="261" t="s">
        <v>492</v>
      </c>
      <c r="F248" s="262" t="s">
        <v>493</v>
      </c>
      <c r="G248" s="263" t="s">
        <v>197</v>
      </c>
      <c r="H248" s="264">
        <v>26</v>
      </c>
      <c r="I248" s="265"/>
      <c r="J248" s="266">
        <f>ROUND(I248*H248,2)</f>
        <v>0</v>
      </c>
      <c r="K248" s="267"/>
      <c r="L248" s="40"/>
      <c r="M248" s="268" t="s">
        <v>1</v>
      </c>
      <c r="N248" s="269" t="s">
        <v>44</v>
      </c>
      <c r="O248" s="90"/>
      <c r="P248" s="270">
        <f>O248*H248</f>
        <v>0</v>
      </c>
      <c r="Q248" s="270">
        <v>0</v>
      </c>
      <c r="R248" s="270">
        <f>Q248*H248</f>
        <v>0</v>
      </c>
      <c r="S248" s="270">
        <v>0.00023000000000000001</v>
      </c>
      <c r="T248" s="271">
        <f>S248*H248</f>
        <v>0.0059800000000000001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72" t="s">
        <v>251</v>
      </c>
      <c r="AT248" s="272" t="s">
        <v>172</v>
      </c>
      <c r="AU248" s="272" t="s">
        <v>91</v>
      </c>
      <c r="AY248" s="14" t="s">
        <v>168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91</v>
      </c>
      <c r="BK248" s="147">
        <f>ROUND(I248*H248,2)</f>
        <v>0</v>
      </c>
      <c r="BL248" s="14" t="s">
        <v>251</v>
      </c>
      <c r="BM248" s="272" t="s">
        <v>494</v>
      </c>
    </row>
    <row r="249" s="2" customFormat="1" ht="16.5" customHeight="1">
      <c r="A249" s="37"/>
      <c r="B249" s="38"/>
      <c r="C249" s="260" t="s">
        <v>495</v>
      </c>
      <c r="D249" s="260" t="s">
        <v>172</v>
      </c>
      <c r="E249" s="261" t="s">
        <v>496</v>
      </c>
      <c r="F249" s="262" t="s">
        <v>497</v>
      </c>
      <c r="G249" s="263" t="s">
        <v>175</v>
      </c>
      <c r="H249" s="264">
        <v>11</v>
      </c>
      <c r="I249" s="265"/>
      <c r="J249" s="266">
        <f>ROUND(I249*H249,2)</f>
        <v>0</v>
      </c>
      <c r="K249" s="267"/>
      <c r="L249" s="40"/>
      <c r="M249" s="268" t="s">
        <v>1</v>
      </c>
      <c r="N249" s="269" t="s">
        <v>44</v>
      </c>
      <c r="O249" s="90"/>
      <c r="P249" s="270">
        <f>O249*H249</f>
        <v>0</v>
      </c>
      <c r="Q249" s="270">
        <v>0</v>
      </c>
      <c r="R249" s="270">
        <f>Q249*H249</f>
        <v>0</v>
      </c>
      <c r="S249" s="270">
        <v>0</v>
      </c>
      <c r="T249" s="27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72" t="s">
        <v>251</v>
      </c>
      <c r="AT249" s="272" t="s">
        <v>172</v>
      </c>
      <c r="AU249" s="272" t="s">
        <v>91</v>
      </c>
      <c r="AY249" s="14" t="s">
        <v>168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91</v>
      </c>
      <c r="BK249" s="147">
        <f>ROUND(I249*H249,2)</f>
        <v>0</v>
      </c>
      <c r="BL249" s="14" t="s">
        <v>251</v>
      </c>
      <c r="BM249" s="272" t="s">
        <v>498</v>
      </c>
    </row>
    <row r="250" s="2" customFormat="1" ht="21.75" customHeight="1">
      <c r="A250" s="37"/>
      <c r="B250" s="38"/>
      <c r="C250" s="260" t="s">
        <v>499</v>
      </c>
      <c r="D250" s="260" t="s">
        <v>172</v>
      </c>
      <c r="E250" s="261" t="s">
        <v>500</v>
      </c>
      <c r="F250" s="262" t="s">
        <v>501</v>
      </c>
      <c r="G250" s="263" t="s">
        <v>175</v>
      </c>
      <c r="H250" s="264">
        <v>2</v>
      </c>
      <c r="I250" s="265"/>
      <c r="J250" s="266">
        <f>ROUND(I250*H250,2)</f>
        <v>0</v>
      </c>
      <c r="K250" s="267"/>
      <c r="L250" s="40"/>
      <c r="M250" s="268" t="s">
        <v>1</v>
      </c>
      <c r="N250" s="269" t="s">
        <v>44</v>
      </c>
      <c r="O250" s="90"/>
      <c r="P250" s="270">
        <f>O250*H250</f>
        <v>0</v>
      </c>
      <c r="Q250" s="270">
        <v>0</v>
      </c>
      <c r="R250" s="270">
        <f>Q250*H250</f>
        <v>0</v>
      </c>
      <c r="S250" s="270">
        <v>0</v>
      </c>
      <c r="T250" s="27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72" t="s">
        <v>176</v>
      </c>
      <c r="AT250" s="272" t="s">
        <v>172</v>
      </c>
      <c r="AU250" s="272" t="s">
        <v>91</v>
      </c>
      <c r="AY250" s="14" t="s">
        <v>168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91</v>
      </c>
      <c r="BK250" s="147">
        <f>ROUND(I250*H250,2)</f>
        <v>0</v>
      </c>
      <c r="BL250" s="14" t="s">
        <v>176</v>
      </c>
      <c r="BM250" s="272" t="s">
        <v>502</v>
      </c>
    </row>
    <row r="251" s="2" customFormat="1" ht="16.5" customHeight="1">
      <c r="A251" s="37"/>
      <c r="B251" s="38"/>
      <c r="C251" s="260" t="s">
        <v>503</v>
      </c>
      <c r="D251" s="260" t="s">
        <v>172</v>
      </c>
      <c r="E251" s="261" t="s">
        <v>504</v>
      </c>
      <c r="F251" s="262" t="s">
        <v>505</v>
      </c>
      <c r="G251" s="263" t="s">
        <v>175</v>
      </c>
      <c r="H251" s="264">
        <v>2</v>
      </c>
      <c r="I251" s="265"/>
      <c r="J251" s="266">
        <f>ROUND(I251*H251,2)</f>
        <v>0</v>
      </c>
      <c r="K251" s="267"/>
      <c r="L251" s="40"/>
      <c r="M251" s="268" t="s">
        <v>1</v>
      </c>
      <c r="N251" s="269" t="s">
        <v>44</v>
      </c>
      <c r="O251" s="90"/>
      <c r="P251" s="270">
        <f>O251*H251</f>
        <v>0</v>
      </c>
      <c r="Q251" s="270">
        <v>0.00017000000000000001</v>
      </c>
      <c r="R251" s="270">
        <f>Q251*H251</f>
        <v>0.00034000000000000002</v>
      </c>
      <c r="S251" s="270">
        <v>0</v>
      </c>
      <c r="T251" s="271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72" t="s">
        <v>251</v>
      </c>
      <c r="AT251" s="272" t="s">
        <v>172</v>
      </c>
      <c r="AU251" s="272" t="s">
        <v>91</v>
      </c>
      <c r="AY251" s="14" t="s">
        <v>168</v>
      </c>
      <c r="BE251" s="147">
        <f>IF(N251="základní",J251,0)</f>
        <v>0</v>
      </c>
      <c r="BF251" s="147">
        <f>IF(N251="snížená",J251,0)</f>
        <v>0</v>
      </c>
      <c r="BG251" s="147">
        <f>IF(N251="zákl. přenesená",J251,0)</f>
        <v>0</v>
      </c>
      <c r="BH251" s="147">
        <f>IF(N251="sníž. přenesená",J251,0)</f>
        <v>0</v>
      </c>
      <c r="BI251" s="147">
        <f>IF(N251="nulová",J251,0)</f>
        <v>0</v>
      </c>
      <c r="BJ251" s="14" t="s">
        <v>91</v>
      </c>
      <c r="BK251" s="147">
        <f>ROUND(I251*H251,2)</f>
        <v>0</v>
      </c>
      <c r="BL251" s="14" t="s">
        <v>251</v>
      </c>
      <c r="BM251" s="272" t="s">
        <v>506</v>
      </c>
    </row>
    <row r="252" s="2" customFormat="1" ht="16.5" customHeight="1">
      <c r="A252" s="37"/>
      <c r="B252" s="38"/>
      <c r="C252" s="260" t="s">
        <v>507</v>
      </c>
      <c r="D252" s="260" t="s">
        <v>172</v>
      </c>
      <c r="E252" s="261" t="s">
        <v>508</v>
      </c>
      <c r="F252" s="262" t="s">
        <v>509</v>
      </c>
      <c r="G252" s="263" t="s">
        <v>481</v>
      </c>
      <c r="H252" s="264">
        <v>4</v>
      </c>
      <c r="I252" s="265"/>
      <c r="J252" s="266">
        <f>ROUND(I252*H252,2)</f>
        <v>0</v>
      </c>
      <c r="K252" s="267"/>
      <c r="L252" s="40"/>
      <c r="M252" s="268" t="s">
        <v>1</v>
      </c>
      <c r="N252" s="269" t="s">
        <v>44</v>
      </c>
      <c r="O252" s="90"/>
      <c r="P252" s="270">
        <f>O252*H252</f>
        <v>0</v>
      </c>
      <c r="Q252" s="270">
        <v>0.00021000000000000001</v>
      </c>
      <c r="R252" s="270">
        <f>Q252*H252</f>
        <v>0.00084000000000000003</v>
      </c>
      <c r="S252" s="270">
        <v>0</v>
      </c>
      <c r="T252" s="271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72" t="s">
        <v>251</v>
      </c>
      <c r="AT252" s="272" t="s">
        <v>172</v>
      </c>
      <c r="AU252" s="272" t="s">
        <v>91</v>
      </c>
      <c r="AY252" s="14" t="s">
        <v>168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91</v>
      </c>
      <c r="BK252" s="147">
        <f>ROUND(I252*H252,2)</f>
        <v>0</v>
      </c>
      <c r="BL252" s="14" t="s">
        <v>251</v>
      </c>
      <c r="BM252" s="272" t="s">
        <v>510</v>
      </c>
    </row>
    <row r="253" s="2" customFormat="1" ht="16.5" customHeight="1">
      <c r="A253" s="37"/>
      <c r="B253" s="38"/>
      <c r="C253" s="260" t="s">
        <v>511</v>
      </c>
      <c r="D253" s="260" t="s">
        <v>172</v>
      </c>
      <c r="E253" s="261" t="s">
        <v>512</v>
      </c>
      <c r="F253" s="262" t="s">
        <v>513</v>
      </c>
      <c r="G253" s="263" t="s">
        <v>175</v>
      </c>
      <c r="H253" s="264">
        <v>6</v>
      </c>
      <c r="I253" s="265"/>
      <c r="J253" s="266">
        <f>ROUND(I253*H253,2)</f>
        <v>0</v>
      </c>
      <c r="K253" s="267"/>
      <c r="L253" s="40"/>
      <c r="M253" s="268" t="s">
        <v>1</v>
      </c>
      <c r="N253" s="269" t="s">
        <v>44</v>
      </c>
      <c r="O253" s="90"/>
      <c r="P253" s="270">
        <f>O253*H253</f>
        <v>0</v>
      </c>
      <c r="Q253" s="270">
        <v>0</v>
      </c>
      <c r="R253" s="270">
        <f>Q253*H253</f>
        <v>0</v>
      </c>
      <c r="S253" s="270">
        <v>0.00052999999999999998</v>
      </c>
      <c r="T253" s="271">
        <f>S253*H253</f>
        <v>0.0031799999999999997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72" t="s">
        <v>251</v>
      </c>
      <c r="AT253" s="272" t="s">
        <v>172</v>
      </c>
      <c r="AU253" s="272" t="s">
        <v>91</v>
      </c>
      <c r="AY253" s="14" t="s">
        <v>168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91</v>
      </c>
      <c r="BK253" s="147">
        <f>ROUND(I253*H253,2)</f>
        <v>0</v>
      </c>
      <c r="BL253" s="14" t="s">
        <v>251</v>
      </c>
      <c r="BM253" s="272" t="s">
        <v>514</v>
      </c>
    </row>
    <row r="254" s="2" customFormat="1" ht="21.75" customHeight="1">
      <c r="A254" s="37"/>
      <c r="B254" s="38"/>
      <c r="C254" s="260" t="s">
        <v>515</v>
      </c>
      <c r="D254" s="260" t="s">
        <v>172</v>
      </c>
      <c r="E254" s="261" t="s">
        <v>516</v>
      </c>
      <c r="F254" s="262" t="s">
        <v>517</v>
      </c>
      <c r="G254" s="263" t="s">
        <v>175</v>
      </c>
      <c r="H254" s="264">
        <v>4</v>
      </c>
      <c r="I254" s="265"/>
      <c r="J254" s="266">
        <f>ROUND(I254*H254,2)</f>
        <v>0</v>
      </c>
      <c r="K254" s="267"/>
      <c r="L254" s="40"/>
      <c r="M254" s="268" t="s">
        <v>1</v>
      </c>
      <c r="N254" s="269" t="s">
        <v>44</v>
      </c>
      <c r="O254" s="90"/>
      <c r="P254" s="270">
        <f>O254*H254</f>
        <v>0</v>
      </c>
      <c r="Q254" s="270">
        <v>0.00027999999999999998</v>
      </c>
      <c r="R254" s="270">
        <f>Q254*H254</f>
        <v>0.0011199999999999999</v>
      </c>
      <c r="S254" s="270">
        <v>0</v>
      </c>
      <c r="T254" s="27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72" t="s">
        <v>251</v>
      </c>
      <c r="AT254" s="272" t="s">
        <v>172</v>
      </c>
      <c r="AU254" s="272" t="s">
        <v>91</v>
      </c>
      <c r="AY254" s="14" t="s">
        <v>168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91</v>
      </c>
      <c r="BK254" s="147">
        <f>ROUND(I254*H254,2)</f>
        <v>0</v>
      </c>
      <c r="BL254" s="14" t="s">
        <v>251</v>
      </c>
      <c r="BM254" s="272" t="s">
        <v>518</v>
      </c>
    </row>
    <row r="255" s="2" customFormat="1" ht="16.5" customHeight="1">
      <c r="A255" s="37"/>
      <c r="B255" s="38"/>
      <c r="C255" s="260" t="s">
        <v>519</v>
      </c>
      <c r="D255" s="260" t="s">
        <v>172</v>
      </c>
      <c r="E255" s="261" t="s">
        <v>520</v>
      </c>
      <c r="F255" s="262" t="s">
        <v>521</v>
      </c>
      <c r="G255" s="263" t="s">
        <v>175</v>
      </c>
      <c r="H255" s="264">
        <v>4</v>
      </c>
      <c r="I255" s="265"/>
      <c r="J255" s="266">
        <f>ROUND(I255*H255,2)</f>
        <v>0</v>
      </c>
      <c r="K255" s="267"/>
      <c r="L255" s="40"/>
      <c r="M255" s="268" t="s">
        <v>1</v>
      </c>
      <c r="N255" s="269" t="s">
        <v>44</v>
      </c>
      <c r="O255" s="90"/>
      <c r="P255" s="270">
        <f>O255*H255</f>
        <v>0</v>
      </c>
      <c r="Q255" s="270">
        <v>2.0000000000000002E-05</v>
      </c>
      <c r="R255" s="270">
        <f>Q255*H255</f>
        <v>8.0000000000000007E-05</v>
      </c>
      <c r="S255" s="270">
        <v>0</v>
      </c>
      <c r="T255" s="27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72" t="s">
        <v>251</v>
      </c>
      <c r="AT255" s="272" t="s">
        <v>172</v>
      </c>
      <c r="AU255" s="272" t="s">
        <v>91</v>
      </c>
      <c r="AY255" s="14" t="s">
        <v>168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91</v>
      </c>
      <c r="BK255" s="147">
        <f>ROUND(I255*H255,2)</f>
        <v>0</v>
      </c>
      <c r="BL255" s="14" t="s">
        <v>251</v>
      </c>
      <c r="BM255" s="272" t="s">
        <v>522</v>
      </c>
    </row>
    <row r="256" s="2" customFormat="1" ht="16.5" customHeight="1">
      <c r="A256" s="37"/>
      <c r="B256" s="38"/>
      <c r="C256" s="273" t="s">
        <v>523</v>
      </c>
      <c r="D256" s="273" t="s">
        <v>362</v>
      </c>
      <c r="E256" s="274" t="s">
        <v>524</v>
      </c>
      <c r="F256" s="275" t="s">
        <v>525</v>
      </c>
      <c r="G256" s="276" t="s">
        <v>197</v>
      </c>
      <c r="H256" s="277">
        <v>4</v>
      </c>
      <c r="I256" s="278"/>
      <c r="J256" s="279">
        <f>ROUND(I256*H256,2)</f>
        <v>0</v>
      </c>
      <c r="K256" s="280"/>
      <c r="L256" s="281"/>
      <c r="M256" s="282" t="s">
        <v>1</v>
      </c>
      <c r="N256" s="283" t="s">
        <v>44</v>
      </c>
      <c r="O256" s="90"/>
      <c r="P256" s="270">
        <f>O256*H256</f>
        <v>0</v>
      </c>
      <c r="Q256" s="270">
        <v>0.00025000000000000001</v>
      </c>
      <c r="R256" s="270">
        <f>Q256*H256</f>
        <v>0.001</v>
      </c>
      <c r="S256" s="270">
        <v>0</v>
      </c>
      <c r="T256" s="27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72" t="s">
        <v>335</v>
      </c>
      <c r="AT256" s="272" t="s">
        <v>362</v>
      </c>
      <c r="AU256" s="272" t="s">
        <v>91</v>
      </c>
      <c r="AY256" s="14" t="s">
        <v>168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91</v>
      </c>
      <c r="BK256" s="147">
        <f>ROUND(I256*H256,2)</f>
        <v>0</v>
      </c>
      <c r="BL256" s="14" t="s">
        <v>251</v>
      </c>
      <c r="BM256" s="272" t="s">
        <v>526</v>
      </c>
    </row>
    <row r="257" s="2" customFormat="1" ht="21.75" customHeight="1">
      <c r="A257" s="37"/>
      <c r="B257" s="38"/>
      <c r="C257" s="260" t="s">
        <v>527</v>
      </c>
      <c r="D257" s="260" t="s">
        <v>172</v>
      </c>
      <c r="E257" s="261" t="s">
        <v>528</v>
      </c>
      <c r="F257" s="262" t="s">
        <v>529</v>
      </c>
      <c r="G257" s="263" t="s">
        <v>197</v>
      </c>
      <c r="H257" s="264">
        <v>34</v>
      </c>
      <c r="I257" s="265"/>
      <c r="J257" s="266">
        <f>ROUND(I257*H257,2)</f>
        <v>0</v>
      </c>
      <c r="K257" s="267"/>
      <c r="L257" s="40"/>
      <c r="M257" s="268" t="s">
        <v>1</v>
      </c>
      <c r="N257" s="269" t="s">
        <v>44</v>
      </c>
      <c r="O257" s="90"/>
      <c r="P257" s="270">
        <f>O257*H257</f>
        <v>0</v>
      </c>
      <c r="Q257" s="270">
        <v>0.00019000000000000001</v>
      </c>
      <c r="R257" s="270">
        <f>Q257*H257</f>
        <v>0.0064600000000000005</v>
      </c>
      <c r="S257" s="270">
        <v>0</v>
      </c>
      <c r="T257" s="27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72" t="s">
        <v>251</v>
      </c>
      <c r="AT257" s="272" t="s">
        <v>172</v>
      </c>
      <c r="AU257" s="272" t="s">
        <v>91</v>
      </c>
      <c r="AY257" s="14" t="s">
        <v>168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91</v>
      </c>
      <c r="BK257" s="147">
        <f>ROUND(I257*H257,2)</f>
        <v>0</v>
      </c>
      <c r="BL257" s="14" t="s">
        <v>251</v>
      </c>
      <c r="BM257" s="272" t="s">
        <v>530</v>
      </c>
    </row>
    <row r="258" s="2" customFormat="1" ht="16.5" customHeight="1">
      <c r="A258" s="37"/>
      <c r="B258" s="38"/>
      <c r="C258" s="260" t="s">
        <v>531</v>
      </c>
      <c r="D258" s="260" t="s">
        <v>172</v>
      </c>
      <c r="E258" s="261" t="s">
        <v>532</v>
      </c>
      <c r="F258" s="262" t="s">
        <v>533</v>
      </c>
      <c r="G258" s="263" t="s">
        <v>197</v>
      </c>
      <c r="H258" s="264">
        <v>34</v>
      </c>
      <c r="I258" s="265"/>
      <c r="J258" s="266">
        <f>ROUND(I258*H258,2)</f>
        <v>0</v>
      </c>
      <c r="K258" s="267"/>
      <c r="L258" s="40"/>
      <c r="M258" s="268" t="s">
        <v>1</v>
      </c>
      <c r="N258" s="269" t="s">
        <v>44</v>
      </c>
      <c r="O258" s="90"/>
      <c r="P258" s="270">
        <f>O258*H258</f>
        <v>0</v>
      </c>
      <c r="Q258" s="270">
        <v>1.0000000000000001E-05</v>
      </c>
      <c r="R258" s="270">
        <f>Q258*H258</f>
        <v>0.00034000000000000002</v>
      </c>
      <c r="S258" s="270">
        <v>0</v>
      </c>
      <c r="T258" s="27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72" t="s">
        <v>251</v>
      </c>
      <c r="AT258" s="272" t="s">
        <v>172</v>
      </c>
      <c r="AU258" s="272" t="s">
        <v>91</v>
      </c>
      <c r="AY258" s="14" t="s">
        <v>168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91</v>
      </c>
      <c r="BK258" s="147">
        <f>ROUND(I258*H258,2)</f>
        <v>0</v>
      </c>
      <c r="BL258" s="14" t="s">
        <v>251</v>
      </c>
      <c r="BM258" s="272" t="s">
        <v>534</v>
      </c>
    </row>
    <row r="259" s="2" customFormat="1" ht="21.75" customHeight="1">
      <c r="A259" s="37"/>
      <c r="B259" s="38"/>
      <c r="C259" s="260" t="s">
        <v>535</v>
      </c>
      <c r="D259" s="260" t="s">
        <v>172</v>
      </c>
      <c r="E259" s="261" t="s">
        <v>536</v>
      </c>
      <c r="F259" s="262" t="s">
        <v>537</v>
      </c>
      <c r="G259" s="263" t="s">
        <v>321</v>
      </c>
      <c r="H259" s="264">
        <v>0.041000000000000002</v>
      </c>
      <c r="I259" s="265"/>
      <c r="J259" s="266">
        <f>ROUND(I259*H259,2)</f>
        <v>0</v>
      </c>
      <c r="K259" s="267"/>
      <c r="L259" s="40"/>
      <c r="M259" s="268" t="s">
        <v>1</v>
      </c>
      <c r="N259" s="269" t="s">
        <v>44</v>
      </c>
      <c r="O259" s="90"/>
      <c r="P259" s="270">
        <f>O259*H259</f>
        <v>0</v>
      </c>
      <c r="Q259" s="270">
        <v>0</v>
      </c>
      <c r="R259" s="270">
        <f>Q259*H259</f>
        <v>0</v>
      </c>
      <c r="S259" s="270">
        <v>0</v>
      </c>
      <c r="T259" s="271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72" t="s">
        <v>251</v>
      </c>
      <c r="AT259" s="272" t="s">
        <v>172</v>
      </c>
      <c r="AU259" s="272" t="s">
        <v>91</v>
      </c>
      <c r="AY259" s="14" t="s">
        <v>168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91</v>
      </c>
      <c r="BK259" s="147">
        <f>ROUND(I259*H259,2)</f>
        <v>0</v>
      </c>
      <c r="BL259" s="14" t="s">
        <v>251</v>
      </c>
      <c r="BM259" s="272" t="s">
        <v>538</v>
      </c>
    </row>
    <row r="260" s="2" customFormat="1" ht="21.75" customHeight="1">
      <c r="A260" s="37"/>
      <c r="B260" s="38"/>
      <c r="C260" s="260" t="s">
        <v>539</v>
      </c>
      <c r="D260" s="260" t="s">
        <v>172</v>
      </c>
      <c r="E260" s="261" t="s">
        <v>540</v>
      </c>
      <c r="F260" s="262" t="s">
        <v>541</v>
      </c>
      <c r="G260" s="263" t="s">
        <v>321</v>
      </c>
      <c r="H260" s="264">
        <v>0.041000000000000002</v>
      </c>
      <c r="I260" s="265"/>
      <c r="J260" s="266">
        <f>ROUND(I260*H260,2)</f>
        <v>0</v>
      </c>
      <c r="K260" s="267"/>
      <c r="L260" s="40"/>
      <c r="M260" s="268" t="s">
        <v>1</v>
      </c>
      <c r="N260" s="269" t="s">
        <v>44</v>
      </c>
      <c r="O260" s="90"/>
      <c r="P260" s="270">
        <f>O260*H260</f>
        <v>0</v>
      </c>
      <c r="Q260" s="270">
        <v>0</v>
      </c>
      <c r="R260" s="270">
        <f>Q260*H260</f>
        <v>0</v>
      </c>
      <c r="S260" s="270">
        <v>0</v>
      </c>
      <c r="T260" s="27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72" t="s">
        <v>251</v>
      </c>
      <c r="AT260" s="272" t="s">
        <v>172</v>
      </c>
      <c r="AU260" s="272" t="s">
        <v>91</v>
      </c>
      <c r="AY260" s="14" t="s">
        <v>168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91</v>
      </c>
      <c r="BK260" s="147">
        <f>ROUND(I260*H260,2)</f>
        <v>0</v>
      </c>
      <c r="BL260" s="14" t="s">
        <v>251</v>
      </c>
      <c r="BM260" s="272" t="s">
        <v>542</v>
      </c>
    </row>
    <row r="261" s="12" customFormat="1" ht="22.8" customHeight="1">
      <c r="A261" s="12"/>
      <c r="B261" s="244"/>
      <c r="C261" s="245"/>
      <c r="D261" s="246" t="s">
        <v>77</v>
      </c>
      <c r="E261" s="258" t="s">
        <v>543</v>
      </c>
      <c r="F261" s="258" t="s">
        <v>544</v>
      </c>
      <c r="G261" s="245"/>
      <c r="H261" s="245"/>
      <c r="I261" s="248"/>
      <c r="J261" s="259">
        <f>BK261</f>
        <v>0</v>
      </c>
      <c r="K261" s="245"/>
      <c r="L261" s="250"/>
      <c r="M261" s="251"/>
      <c r="N261" s="252"/>
      <c r="O261" s="252"/>
      <c r="P261" s="253">
        <f>SUM(P262:P263)</f>
        <v>0</v>
      </c>
      <c r="Q261" s="252"/>
      <c r="R261" s="253">
        <f>SUM(R262:R263)</f>
        <v>0</v>
      </c>
      <c r="S261" s="252"/>
      <c r="T261" s="254">
        <f>SUM(T262:T263)</f>
        <v>0.11866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55" t="s">
        <v>91</v>
      </c>
      <c r="AT261" s="256" t="s">
        <v>77</v>
      </c>
      <c r="AU261" s="256" t="s">
        <v>85</v>
      </c>
      <c r="AY261" s="255" t="s">
        <v>168</v>
      </c>
      <c r="BK261" s="257">
        <f>SUM(BK262:BK263)</f>
        <v>0</v>
      </c>
    </row>
    <row r="262" s="2" customFormat="1" ht="16.5" customHeight="1">
      <c r="A262" s="37"/>
      <c r="B262" s="38"/>
      <c r="C262" s="260" t="s">
        <v>545</v>
      </c>
      <c r="D262" s="260" t="s">
        <v>172</v>
      </c>
      <c r="E262" s="261" t="s">
        <v>546</v>
      </c>
      <c r="F262" s="262" t="s">
        <v>547</v>
      </c>
      <c r="G262" s="263" t="s">
        <v>481</v>
      </c>
      <c r="H262" s="264">
        <v>1</v>
      </c>
      <c r="I262" s="265"/>
      <c r="J262" s="266">
        <f>ROUND(I262*H262,2)</f>
        <v>0</v>
      </c>
      <c r="K262" s="267"/>
      <c r="L262" s="40"/>
      <c r="M262" s="268" t="s">
        <v>1</v>
      </c>
      <c r="N262" s="269" t="s">
        <v>44</v>
      </c>
      <c r="O262" s="90"/>
      <c r="P262" s="270">
        <f>O262*H262</f>
        <v>0</v>
      </c>
      <c r="Q262" s="270">
        <v>0</v>
      </c>
      <c r="R262" s="270">
        <f>Q262*H262</f>
        <v>0</v>
      </c>
      <c r="S262" s="270">
        <v>0.11866</v>
      </c>
      <c r="T262" s="271">
        <f>S262*H262</f>
        <v>0.11866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72" t="s">
        <v>251</v>
      </c>
      <c r="AT262" s="272" t="s">
        <v>172</v>
      </c>
      <c r="AU262" s="272" t="s">
        <v>91</v>
      </c>
      <c r="AY262" s="14" t="s">
        <v>168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91</v>
      </c>
      <c r="BK262" s="147">
        <f>ROUND(I262*H262,2)</f>
        <v>0</v>
      </c>
      <c r="BL262" s="14" t="s">
        <v>251</v>
      </c>
      <c r="BM262" s="272" t="s">
        <v>548</v>
      </c>
    </row>
    <row r="263" s="2" customFormat="1" ht="21.75" customHeight="1">
      <c r="A263" s="37"/>
      <c r="B263" s="38"/>
      <c r="C263" s="260" t="s">
        <v>549</v>
      </c>
      <c r="D263" s="260" t="s">
        <v>172</v>
      </c>
      <c r="E263" s="261" t="s">
        <v>550</v>
      </c>
      <c r="F263" s="262" t="s">
        <v>551</v>
      </c>
      <c r="G263" s="263" t="s">
        <v>552</v>
      </c>
      <c r="H263" s="284"/>
      <c r="I263" s="265"/>
      <c r="J263" s="266">
        <f>ROUND(I263*H263,2)</f>
        <v>0</v>
      </c>
      <c r="K263" s="267"/>
      <c r="L263" s="40"/>
      <c r="M263" s="268" t="s">
        <v>1</v>
      </c>
      <c r="N263" s="269" t="s">
        <v>44</v>
      </c>
      <c r="O263" s="90"/>
      <c r="P263" s="270">
        <f>O263*H263</f>
        <v>0</v>
      </c>
      <c r="Q263" s="270">
        <v>0</v>
      </c>
      <c r="R263" s="270">
        <f>Q263*H263</f>
        <v>0</v>
      </c>
      <c r="S263" s="270">
        <v>0</v>
      </c>
      <c r="T263" s="27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72" t="s">
        <v>251</v>
      </c>
      <c r="AT263" s="272" t="s">
        <v>172</v>
      </c>
      <c r="AU263" s="272" t="s">
        <v>91</v>
      </c>
      <c r="AY263" s="14" t="s">
        <v>168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91</v>
      </c>
      <c r="BK263" s="147">
        <f>ROUND(I263*H263,2)</f>
        <v>0</v>
      </c>
      <c r="BL263" s="14" t="s">
        <v>251</v>
      </c>
      <c r="BM263" s="272" t="s">
        <v>553</v>
      </c>
    </row>
    <row r="264" s="12" customFormat="1" ht="22.8" customHeight="1">
      <c r="A264" s="12"/>
      <c r="B264" s="244"/>
      <c r="C264" s="245"/>
      <c r="D264" s="246" t="s">
        <v>77</v>
      </c>
      <c r="E264" s="258" t="s">
        <v>554</v>
      </c>
      <c r="F264" s="258" t="s">
        <v>555</v>
      </c>
      <c r="G264" s="245"/>
      <c r="H264" s="245"/>
      <c r="I264" s="248"/>
      <c r="J264" s="259">
        <f>BK264</f>
        <v>0</v>
      </c>
      <c r="K264" s="245"/>
      <c r="L264" s="250"/>
      <c r="M264" s="251"/>
      <c r="N264" s="252"/>
      <c r="O264" s="252"/>
      <c r="P264" s="253">
        <f>SUM(P265:P288)</f>
        <v>0</v>
      </c>
      <c r="Q264" s="252"/>
      <c r="R264" s="253">
        <f>SUM(R265:R288)</f>
        <v>0.13605</v>
      </c>
      <c r="S264" s="252"/>
      <c r="T264" s="254">
        <f>SUM(T265:T288)</f>
        <v>0.17219000000000001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55" t="s">
        <v>91</v>
      </c>
      <c r="AT264" s="256" t="s">
        <v>77</v>
      </c>
      <c r="AU264" s="256" t="s">
        <v>85</v>
      </c>
      <c r="AY264" s="255" t="s">
        <v>168</v>
      </c>
      <c r="BK264" s="257">
        <f>SUM(BK265:BK288)</f>
        <v>0</v>
      </c>
    </row>
    <row r="265" s="2" customFormat="1" ht="16.5" customHeight="1">
      <c r="A265" s="37"/>
      <c r="B265" s="38"/>
      <c r="C265" s="260" t="s">
        <v>556</v>
      </c>
      <c r="D265" s="260" t="s">
        <v>172</v>
      </c>
      <c r="E265" s="261" t="s">
        <v>557</v>
      </c>
      <c r="F265" s="262" t="s">
        <v>558</v>
      </c>
      <c r="G265" s="263" t="s">
        <v>481</v>
      </c>
      <c r="H265" s="264">
        <v>1</v>
      </c>
      <c r="I265" s="265"/>
      <c r="J265" s="266">
        <f>ROUND(I265*H265,2)</f>
        <v>0</v>
      </c>
      <c r="K265" s="267"/>
      <c r="L265" s="40"/>
      <c r="M265" s="268" t="s">
        <v>1</v>
      </c>
      <c r="N265" s="269" t="s">
        <v>44</v>
      </c>
      <c r="O265" s="90"/>
      <c r="P265" s="270">
        <f>O265*H265</f>
        <v>0</v>
      </c>
      <c r="Q265" s="270">
        <v>0</v>
      </c>
      <c r="R265" s="270">
        <f>Q265*H265</f>
        <v>0</v>
      </c>
      <c r="S265" s="270">
        <v>0.034200000000000001</v>
      </c>
      <c r="T265" s="271">
        <f>S265*H265</f>
        <v>0.034200000000000001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72" t="s">
        <v>251</v>
      </c>
      <c r="AT265" s="272" t="s">
        <v>172</v>
      </c>
      <c r="AU265" s="272" t="s">
        <v>91</v>
      </c>
      <c r="AY265" s="14" t="s">
        <v>168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91</v>
      </c>
      <c r="BK265" s="147">
        <f>ROUND(I265*H265,2)</f>
        <v>0</v>
      </c>
      <c r="BL265" s="14" t="s">
        <v>251</v>
      </c>
      <c r="BM265" s="272" t="s">
        <v>559</v>
      </c>
    </row>
    <row r="266" s="2" customFormat="1" ht="21.75" customHeight="1">
      <c r="A266" s="37"/>
      <c r="B266" s="38"/>
      <c r="C266" s="260" t="s">
        <v>560</v>
      </c>
      <c r="D266" s="260" t="s">
        <v>172</v>
      </c>
      <c r="E266" s="261" t="s">
        <v>561</v>
      </c>
      <c r="F266" s="262" t="s">
        <v>562</v>
      </c>
      <c r="G266" s="263" t="s">
        <v>481</v>
      </c>
      <c r="H266" s="264">
        <v>1</v>
      </c>
      <c r="I266" s="265"/>
      <c r="J266" s="266">
        <f>ROUND(I266*H266,2)</f>
        <v>0</v>
      </c>
      <c r="K266" s="267"/>
      <c r="L266" s="40"/>
      <c r="M266" s="268" t="s">
        <v>1</v>
      </c>
      <c r="N266" s="269" t="s">
        <v>44</v>
      </c>
      <c r="O266" s="90"/>
      <c r="P266" s="270">
        <f>O266*H266</f>
        <v>0</v>
      </c>
      <c r="Q266" s="270">
        <v>0.016920000000000001</v>
      </c>
      <c r="R266" s="270">
        <f>Q266*H266</f>
        <v>0.016920000000000001</v>
      </c>
      <c r="S266" s="270">
        <v>0</v>
      </c>
      <c r="T266" s="27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72" t="s">
        <v>251</v>
      </c>
      <c r="AT266" s="272" t="s">
        <v>172</v>
      </c>
      <c r="AU266" s="272" t="s">
        <v>91</v>
      </c>
      <c r="AY266" s="14" t="s">
        <v>168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91</v>
      </c>
      <c r="BK266" s="147">
        <f>ROUND(I266*H266,2)</f>
        <v>0</v>
      </c>
      <c r="BL266" s="14" t="s">
        <v>251</v>
      </c>
      <c r="BM266" s="272" t="s">
        <v>563</v>
      </c>
    </row>
    <row r="267" s="2" customFormat="1" ht="16.5" customHeight="1">
      <c r="A267" s="37"/>
      <c r="B267" s="38"/>
      <c r="C267" s="260" t="s">
        <v>564</v>
      </c>
      <c r="D267" s="260" t="s">
        <v>172</v>
      </c>
      <c r="E267" s="261" t="s">
        <v>565</v>
      </c>
      <c r="F267" s="262" t="s">
        <v>566</v>
      </c>
      <c r="G267" s="263" t="s">
        <v>481</v>
      </c>
      <c r="H267" s="264">
        <v>1</v>
      </c>
      <c r="I267" s="265"/>
      <c r="J267" s="266">
        <f>ROUND(I267*H267,2)</f>
        <v>0</v>
      </c>
      <c r="K267" s="267"/>
      <c r="L267" s="40"/>
      <c r="M267" s="268" t="s">
        <v>1</v>
      </c>
      <c r="N267" s="269" t="s">
        <v>44</v>
      </c>
      <c r="O267" s="90"/>
      <c r="P267" s="270">
        <f>O267*H267</f>
        <v>0</v>
      </c>
      <c r="Q267" s="270">
        <v>0</v>
      </c>
      <c r="R267" s="270">
        <f>Q267*H267</f>
        <v>0</v>
      </c>
      <c r="S267" s="270">
        <v>0.019460000000000002</v>
      </c>
      <c r="T267" s="271">
        <f>S267*H267</f>
        <v>0.019460000000000002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72" t="s">
        <v>251</v>
      </c>
      <c r="AT267" s="272" t="s">
        <v>172</v>
      </c>
      <c r="AU267" s="272" t="s">
        <v>91</v>
      </c>
      <c r="AY267" s="14" t="s">
        <v>168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91</v>
      </c>
      <c r="BK267" s="147">
        <f>ROUND(I267*H267,2)</f>
        <v>0</v>
      </c>
      <c r="BL267" s="14" t="s">
        <v>251</v>
      </c>
      <c r="BM267" s="272" t="s">
        <v>567</v>
      </c>
    </row>
    <row r="268" s="2" customFormat="1" ht="21.75" customHeight="1">
      <c r="A268" s="37"/>
      <c r="B268" s="38"/>
      <c r="C268" s="260" t="s">
        <v>568</v>
      </c>
      <c r="D268" s="260" t="s">
        <v>172</v>
      </c>
      <c r="E268" s="261" t="s">
        <v>569</v>
      </c>
      <c r="F268" s="262" t="s">
        <v>570</v>
      </c>
      <c r="G268" s="263" t="s">
        <v>481</v>
      </c>
      <c r="H268" s="264">
        <v>2</v>
      </c>
      <c r="I268" s="265"/>
      <c r="J268" s="266">
        <f>ROUND(I268*H268,2)</f>
        <v>0</v>
      </c>
      <c r="K268" s="267"/>
      <c r="L268" s="40"/>
      <c r="M268" s="268" t="s">
        <v>1</v>
      </c>
      <c r="N268" s="269" t="s">
        <v>44</v>
      </c>
      <c r="O268" s="90"/>
      <c r="P268" s="270">
        <f>O268*H268</f>
        <v>0</v>
      </c>
      <c r="Q268" s="270">
        <v>0.01525</v>
      </c>
      <c r="R268" s="270">
        <f>Q268*H268</f>
        <v>0.030499999999999999</v>
      </c>
      <c r="S268" s="270">
        <v>0</v>
      </c>
      <c r="T268" s="27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72" t="s">
        <v>251</v>
      </c>
      <c r="AT268" s="272" t="s">
        <v>172</v>
      </c>
      <c r="AU268" s="272" t="s">
        <v>91</v>
      </c>
      <c r="AY268" s="14" t="s">
        <v>168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91</v>
      </c>
      <c r="BK268" s="147">
        <f>ROUND(I268*H268,2)</f>
        <v>0</v>
      </c>
      <c r="BL268" s="14" t="s">
        <v>251</v>
      </c>
      <c r="BM268" s="272" t="s">
        <v>571</v>
      </c>
    </row>
    <row r="269" s="2" customFormat="1" ht="16.5" customHeight="1">
      <c r="A269" s="37"/>
      <c r="B269" s="38"/>
      <c r="C269" s="260" t="s">
        <v>572</v>
      </c>
      <c r="D269" s="260" t="s">
        <v>172</v>
      </c>
      <c r="E269" s="261" t="s">
        <v>573</v>
      </c>
      <c r="F269" s="262" t="s">
        <v>574</v>
      </c>
      <c r="G269" s="263" t="s">
        <v>481</v>
      </c>
      <c r="H269" s="264">
        <v>1</v>
      </c>
      <c r="I269" s="265"/>
      <c r="J269" s="266">
        <f>ROUND(I269*H269,2)</f>
        <v>0</v>
      </c>
      <c r="K269" s="267"/>
      <c r="L269" s="40"/>
      <c r="M269" s="268" t="s">
        <v>1</v>
      </c>
      <c r="N269" s="269" t="s">
        <v>44</v>
      </c>
      <c r="O269" s="90"/>
      <c r="P269" s="270">
        <f>O269*H269</f>
        <v>0</v>
      </c>
      <c r="Q269" s="270">
        <v>0</v>
      </c>
      <c r="R269" s="270">
        <f>Q269*H269</f>
        <v>0</v>
      </c>
      <c r="S269" s="270">
        <v>0.032899999999999999</v>
      </c>
      <c r="T269" s="271">
        <f>S269*H269</f>
        <v>0.032899999999999999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72" t="s">
        <v>251</v>
      </c>
      <c r="AT269" s="272" t="s">
        <v>172</v>
      </c>
      <c r="AU269" s="272" t="s">
        <v>91</v>
      </c>
      <c r="AY269" s="14" t="s">
        <v>168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91</v>
      </c>
      <c r="BK269" s="147">
        <f>ROUND(I269*H269,2)</f>
        <v>0</v>
      </c>
      <c r="BL269" s="14" t="s">
        <v>251</v>
      </c>
      <c r="BM269" s="272" t="s">
        <v>575</v>
      </c>
    </row>
    <row r="270" s="2" customFormat="1" ht="21.75" customHeight="1">
      <c r="A270" s="37"/>
      <c r="B270" s="38"/>
      <c r="C270" s="260" t="s">
        <v>576</v>
      </c>
      <c r="D270" s="260" t="s">
        <v>172</v>
      </c>
      <c r="E270" s="261" t="s">
        <v>577</v>
      </c>
      <c r="F270" s="262" t="s">
        <v>578</v>
      </c>
      <c r="G270" s="263" t="s">
        <v>481</v>
      </c>
      <c r="H270" s="264">
        <v>1</v>
      </c>
      <c r="I270" s="265"/>
      <c r="J270" s="266">
        <f>ROUND(I270*H270,2)</f>
        <v>0</v>
      </c>
      <c r="K270" s="267"/>
      <c r="L270" s="40"/>
      <c r="M270" s="268" t="s">
        <v>1</v>
      </c>
      <c r="N270" s="269" t="s">
        <v>44</v>
      </c>
      <c r="O270" s="90"/>
      <c r="P270" s="270">
        <f>O270*H270</f>
        <v>0</v>
      </c>
      <c r="Q270" s="270">
        <v>0.024289999999999999</v>
      </c>
      <c r="R270" s="270">
        <f>Q270*H270</f>
        <v>0.024289999999999999</v>
      </c>
      <c r="S270" s="270">
        <v>0</v>
      </c>
      <c r="T270" s="27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72" t="s">
        <v>251</v>
      </c>
      <c r="AT270" s="272" t="s">
        <v>172</v>
      </c>
      <c r="AU270" s="272" t="s">
        <v>91</v>
      </c>
      <c r="AY270" s="14" t="s">
        <v>168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91</v>
      </c>
      <c r="BK270" s="147">
        <f>ROUND(I270*H270,2)</f>
        <v>0</v>
      </c>
      <c r="BL270" s="14" t="s">
        <v>251</v>
      </c>
      <c r="BM270" s="272" t="s">
        <v>579</v>
      </c>
    </row>
    <row r="271" s="2" customFormat="1" ht="21.75" customHeight="1">
      <c r="A271" s="37"/>
      <c r="B271" s="38"/>
      <c r="C271" s="260" t="s">
        <v>580</v>
      </c>
      <c r="D271" s="260" t="s">
        <v>172</v>
      </c>
      <c r="E271" s="261" t="s">
        <v>581</v>
      </c>
      <c r="F271" s="262" t="s">
        <v>582</v>
      </c>
      <c r="G271" s="263" t="s">
        <v>481</v>
      </c>
      <c r="H271" s="264">
        <v>1</v>
      </c>
      <c r="I271" s="265"/>
      <c r="J271" s="266">
        <f>ROUND(I271*H271,2)</f>
        <v>0</v>
      </c>
      <c r="K271" s="267"/>
      <c r="L271" s="40"/>
      <c r="M271" s="268" t="s">
        <v>1</v>
      </c>
      <c r="N271" s="269" t="s">
        <v>44</v>
      </c>
      <c r="O271" s="90"/>
      <c r="P271" s="270">
        <f>O271*H271</f>
        <v>0</v>
      </c>
      <c r="Q271" s="270">
        <v>0.027359999999999999</v>
      </c>
      <c r="R271" s="270">
        <f>Q271*H271</f>
        <v>0.027359999999999999</v>
      </c>
      <c r="S271" s="270">
        <v>0</v>
      </c>
      <c r="T271" s="27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72" t="s">
        <v>251</v>
      </c>
      <c r="AT271" s="272" t="s">
        <v>172</v>
      </c>
      <c r="AU271" s="272" t="s">
        <v>91</v>
      </c>
      <c r="AY271" s="14" t="s">
        <v>168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91</v>
      </c>
      <c r="BK271" s="147">
        <f>ROUND(I271*H271,2)</f>
        <v>0</v>
      </c>
      <c r="BL271" s="14" t="s">
        <v>251</v>
      </c>
      <c r="BM271" s="272" t="s">
        <v>583</v>
      </c>
    </row>
    <row r="272" s="2" customFormat="1" ht="21.75" customHeight="1">
      <c r="A272" s="37"/>
      <c r="B272" s="38"/>
      <c r="C272" s="260" t="s">
        <v>584</v>
      </c>
      <c r="D272" s="260" t="s">
        <v>172</v>
      </c>
      <c r="E272" s="261" t="s">
        <v>585</v>
      </c>
      <c r="F272" s="262" t="s">
        <v>586</v>
      </c>
      <c r="G272" s="263" t="s">
        <v>481</v>
      </c>
      <c r="H272" s="264">
        <v>1</v>
      </c>
      <c r="I272" s="265"/>
      <c r="J272" s="266">
        <f>ROUND(I272*H272,2)</f>
        <v>0</v>
      </c>
      <c r="K272" s="267"/>
      <c r="L272" s="40"/>
      <c r="M272" s="268" t="s">
        <v>1</v>
      </c>
      <c r="N272" s="269" t="s">
        <v>44</v>
      </c>
      <c r="O272" s="90"/>
      <c r="P272" s="270">
        <f>O272*H272</f>
        <v>0</v>
      </c>
      <c r="Q272" s="270">
        <v>0.02622</v>
      </c>
      <c r="R272" s="270">
        <f>Q272*H272</f>
        <v>0.02622</v>
      </c>
      <c r="S272" s="270">
        <v>0</v>
      </c>
      <c r="T272" s="271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72" t="s">
        <v>251</v>
      </c>
      <c r="AT272" s="272" t="s">
        <v>172</v>
      </c>
      <c r="AU272" s="272" t="s">
        <v>91</v>
      </c>
      <c r="AY272" s="14" t="s">
        <v>168</v>
      </c>
      <c r="BE272" s="147">
        <f>IF(N272="základní",J272,0)</f>
        <v>0</v>
      </c>
      <c r="BF272" s="147">
        <f>IF(N272="snížená",J272,0)</f>
        <v>0</v>
      </c>
      <c r="BG272" s="147">
        <f>IF(N272="zákl. přenesená",J272,0)</f>
        <v>0</v>
      </c>
      <c r="BH272" s="147">
        <f>IF(N272="sníž. přenesená",J272,0)</f>
        <v>0</v>
      </c>
      <c r="BI272" s="147">
        <f>IF(N272="nulová",J272,0)</f>
        <v>0</v>
      </c>
      <c r="BJ272" s="14" t="s">
        <v>91</v>
      </c>
      <c r="BK272" s="147">
        <f>ROUND(I272*H272,2)</f>
        <v>0</v>
      </c>
      <c r="BL272" s="14" t="s">
        <v>251</v>
      </c>
      <c r="BM272" s="272" t="s">
        <v>587</v>
      </c>
    </row>
    <row r="273" s="2" customFormat="1" ht="21.75" customHeight="1">
      <c r="A273" s="37"/>
      <c r="B273" s="38"/>
      <c r="C273" s="260" t="s">
        <v>588</v>
      </c>
      <c r="D273" s="260" t="s">
        <v>172</v>
      </c>
      <c r="E273" s="261" t="s">
        <v>589</v>
      </c>
      <c r="F273" s="262" t="s">
        <v>590</v>
      </c>
      <c r="G273" s="263" t="s">
        <v>481</v>
      </c>
      <c r="H273" s="264">
        <v>1</v>
      </c>
      <c r="I273" s="265"/>
      <c r="J273" s="266">
        <f>ROUND(I273*H273,2)</f>
        <v>0</v>
      </c>
      <c r="K273" s="267"/>
      <c r="L273" s="40"/>
      <c r="M273" s="268" t="s">
        <v>1</v>
      </c>
      <c r="N273" s="269" t="s">
        <v>44</v>
      </c>
      <c r="O273" s="90"/>
      <c r="P273" s="270">
        <f>O273*H273</f>
        <v>0</v>
      </c>
      <c r="Q273" s="270">
        <v>0</v>
      </c>
      <c r="R273" s="270">
        <f>Q273*H273</f>
        <v>0</v>
      </c>
      <c r="S273" s="270">
        <v>0.0091999999999999998</v>
      </c>
      <c r="T273" s="271">
        <f>S273*H273</f>
        <v>0.0091999999999999998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72" t="s">
        <v>251</v>
      </c>
      <c r="AT273" s="272" t="s">
        <v>172</v>
      </c>
      <c r="AU273" s="272" t="s">
        <v>91</v>
      </c>
      <c r="AY273" s="14" t="s">
        <v>168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91</v>
      </c>
      <c r="BK273" s="147">
        <f>ROUND(I273*H273,2)</f>
        <v>0</v>
      </c>
      <c r="BL273" s="14" t="s">
        <v>251</v>
      </c>
      <c r="BM273" s="272" t="s">
        <v>591</v>
      </c>
    </row>
    <row r="274" s="2" customFormat="1" ht="16.5" customHeight="1">
      <c r="A274" s="37"/>
      <c r="B274" s="38"/>
      <c r="C274" s="260" t="s">
        <v>592</v>
      </c>
      <c r="D274" s="260" t="s">
        <v>172</v>
      </c>
      <c r="E274" s="261" t="s">
        <v>593</v>
      </c>
      <c r="F274" s="262" t="s">
        <v>594</v>
      </c>
      <c r="G274" s="263" t="s">
        <v>481</v>
      </c>
      <c r="H274" s="264">
        <v>1</v>
      </c>
      <c r="I274" s="265"/>
      <c r="J274" s="266">
        <f>ROUND(I274*H274,2)</f>
        <v>0</v>
      </c>
      <c r="K274" s="267"/>
      <c r="L274" s="40"/>
      <c r="M274" s="268" t="s">
        <v>1</v>
      </c>
      <c r="N274" s="269" t="s">
        <v>44</v>
      </c>
      <c r="O274" s="90"/>
      <c r="P274" s="270">
        <f>O274*H274</f>
        <v>0</v>
      </c>
      <c r="Q274" s="270">
        <v>0</v>
      </c>
      <c r="R274" s="270">
        <f>Q274*H274</f>
        <v>0</v>
      </c>
      <c r="S274" s="270">
        <v>0.067000000000000004</v>
      </c>
      <c r="T274" s="271">
        <f>S274*H274</f>
        <v>0.067000000000000004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72" t="s">
        <v>176</v>
      </c>
      <c r="AT274" s="272" t="s">
        <v>172</v>
      </c>
      <c r="AU274" s="272" t="s">
        <v>91</v>
      </c>
      <c r="AY274" s="14" t="s">
        <v>168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91</v>
      </c>
      <c r="BK274" s="147">
        <f>ROUND(I274*H274,2)</f>
        <v>0</v>
      </c>
      <c r="BL274" s="14" t="s">
        <v>176</v>
      </c>
      <c r="BM274" s="272" t="s">
        <v>595</v>
      </c>
    </row>
    <row r="275" s="2" customFormat="1" ht="16.5" customHeight="1">
      <c r="A275" s="37"/>
      <c r="B275" s="38"/>
      <c r="C275" s="260" t="s">
        <v>596</v>
      </c>
      <c r="D275" s="260" t="s">
        <v>172</v>
      </c>
      <c r="E275" s="261" t="s">
        <v>597</v>
      </c>
      <c r="F275" s="262" t="s">
        <v>598</v>
      </c>
      <c r="G275" s="263" t="s">
        <v>175</v>
      </c>
      <c r="H275" s="264">
        <v>4</v>
      </c>
      <c r="I275" s="265"/>
      <c r="J275" s="266">
        <f>ROUND(I275*H275,2)</f>
        <v>0</v>
      </c>
      <c r="K275" s="267"/>
      <c r="L275" s="40"/>
      <c r="M275" s="268" t="s">
        <v>1</v>
      </c>
      <c r="N275" s="269" t="s">
        <v>44</v>
      </c>
      <c r="O275" s="90"/>
      <c r="P275" s="270">
        <f>O275*H275</f>
        <v>0</v>
      </c>
      <c r="Q275" s="270">
        <v>0</v>
      </c>
      <c r="R275" s="270">
        <f>Q275*H275</f>
        <v>0</v>
      </c>
      <c r="S275" s="270">
        <v>0.00048999999999999998</v>
      </c>
      <c r="T275" s="271">
        <f>S275*H275</f>
        <v>0.0019599999999999999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72" t="s">
        <v>251</v>
      </c>
      <c r="AT275" s="272" t="s">
        <v>172</v>
      </c>
      <c r="AU275" s="272" t="s">
        <v>91</v>
      </c>
      <c r="AY275" s="14" t="s">
        <v>168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91</v>
      </c>
      <c r="BK275" s="147">
        <f>ROUND(I275*H275,2)</f>
        <v>0</v>
      </c>
      <c r="BL275" s="14" t="s">
        <v>251</v>
      </c>
      <c r="BM275" s="272" t="s">
        <v>599</v>
      </c>
    </row>
    <row r="276" s="2" customFormat="1" ht="16.5" customHeight="1">
      <c r="A276" s="37"/>
      <c r="B276" s="38"/>
      <c r="C276" s="260" t="s">
        <v>600</v>
      </c>
      <c r="D276" s="260" t="s">
        <v>172</v>
      </c>
      <c r="E276" s="261" t="s">
        <v>601</v>
      </c>
      <c r="F276" s="262" t="s">
        <v>602</v>
      </c>
      <c r="G276" s="263" t="s">
        <v>175</v>
      </c>
      <c r="H276" s="264">
        <v>2</v>
      </c>
      <c r="I276" s="265"/>
      <c r="J276" s="266">
        <f>ROUND(I276*H276,2)</f>
        <v>0</v>
      </c>
      <c r="K276" s="267"/>
      <c r="L276" s="40"/>
      <c r="M276" s="268" t="s">
        <v>1</v>
      </c>
      <c r="N276" s="269" t="s">
        <v>44</v>
      </c>
      <c r="O276" s="90"/>
      <c r="P276" s="270">
        <f>O276*H276</f>
        <v>0</v>
      </c>
      <c r="Q276" s="270">
        <v>0.00109</v>
      </c>
      <c r="R276" s="270">
        <f>Q276*H276</f>
        <v>0.0021800000000000001</v>
      </c>
      <c r="S276" s="270">
        <v>0</v>
      </c>
      <c r="T276" s="27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72" t="s">
        <v>251</v>
      </c>
      <c r="AT276" s="272" t="s">
        <v>172</v>
      </c>
      <c r="AU276" s="272" t="s">
        <v>91</v>
      </c>
      <c r="AY276" s="14" t="s">
        <v>168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91</v>
      </c>
      <c r="BK276" s="147">
        <f>ROUND(I276*H276,2)</f>
        <v>0</v>
      </c>
      <c r="BL276" s="14" t="s">
        <v>251</v>
      </c>
      <c r="BM276" s="272" t="s">
        <v>603</v>
      </c>
    </row>
    <row r="277" s="2" customFormat="1" ht="16.5" customHeight="1">
      <c r="A277" s="37"/>
      <c r="B277" s="38"/>
      <c r="C277" s="260" t="s">
        <v>604</v>
      </c>
      <c r="D277" s="260" t="s">
        <v>172</v>
      </c>
      <c r="E277" s="261" t="s">
        <v>605</v>
      </c>
      <c r="F277" s="262" t="s">
        <v>606</v>
      </c>
      <c r="G277" s="263" t="s">
        <v>481</v>
      </c>
      <c r="H277" s="264">
        <v>2</v>
      </c>
      <c r="I277" s="265"/>
      <c r="J277" s="266">
        <f>ROUND(I277*H277,2)</f>
        <v>0</v>
      </c>
      <c r="K277" s="267"/>
      <c r="L277" s="40"/>
      <c r="M277" s="268" t="s">
        <v>1</v>
      </c>
      <c r="N277" s="269" t="s">
        <v>44</v>
      </c>
      <c r="O277" s="90"/>
      <c r="P277" s="270">
        <f>O277*H277</f>
        <v>0</v>
      </c>
      <c r="Q277" s="270">
        <v>0</v>
      </c>
      <c r="R277" s="270">
        <f>Q277*H277</f>
        <v>0</v>
      </c>
      <c r="S277" s="270">
        <v>0.0017600000000000001</v>
      </c>
      <c r="T277" s="271">
        <f>S277*H277</f>
        <v>0.0035200000000000001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72" t="s">
        <v>251</v>
      </c>
      <c r="AT277" s="272" t="s">
        <v>172</v>
      </c>
      <c r="AU277" s="272" t="s">
        <v>91</v>
      </c>
      <c r="AY277" s="14" t="s">
        <v>168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91</v>
      </c>
      <c r="BK277" s="147">
        <f>ROUND(I277*H277,2)</f>
        <v>0</v>
      </c>
      <c r="BL277" s="14" t="s">
        <v>251</v>
      </c>
      <c r="BM277" s="272" t="s">
        <v>607</v>
      </c>
    </row>
    <row r="278" s="2" customFormat="1" ht="16.5" customHeight="1">
      <c r="A278" s="37"/>
      <c r="B278" s="38"/>
      <c r="C278" s="260" t="s">
        <v>608</v>
      </c>
      <c r="D278" s="260" t="s">
        <v>172</v>
      </c>
      <c r="E278" s="261" t="s">
        <v>609</v>
      </c>
      <c r="F278" s="262" t="s">
        <v>610</v>
      </c>
      <c r="G278" s="263" t="s">
        <v>481</v>
      </c>
      <c r="H278" s="264">
        <v>1</v>
      </c>
      <c r="I278" s="265"/>
      <c r="J278" s="266">
        <f>ROUND(I278*H278,2)</f>
        <v>0</v>
      </c>
      <c r="K278" s="267"/>
      <c r="L278" s="40"/>
      <c r="M278" s="268" t="s">
        <v>1</v>
      </c>
      <c r="N278" s="269" t="s">
        <v>44</v>
      </c>
      <c r="O278" s="90"/>
      <c r="P278" s="270">
        <f>O278*H278</f>
        <v>0</v>
      </c>
      <c r="Q278" s="270">
        <v>0.0018400000000000001</v>
      </c>
      <c r="R278" s="270">
        <f>Q278*H278</f>
        <v>0.0018400000000000001</v>
      </c>
      <c r="S278" s="270">
        <v>0</v>
      </c>
      <c r="T278" s="27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72" t="s">
        <v>251</v>
      </c>
      <c r="AT278" s="272" t="s">
        <v>172</v>
      </c>
      <c r="AU278" s="272" t="s">
        <v>91</v>
      </c>
      <c r="AY278" s="14" t="s">
        <v>168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91</v>
      </c>
      <c r="BK278" s="147">
        <f>ROUND(I278*H278,2)</f>
        <v>0</v>
      </c>
      <c r="BL278" s="14" t="s">
        <v>251</v>
      </c>
      <c r="BM278" s="272" t="s">
        <v>611</v>
      </c>
    </row>
    <row r="279" s="2" customFormat="1" ht="21.75" customHeight="1">
      <c r="A279" s="37"/>
      <c r="B279" s="38"/>
      <c r="C279" s="260" t="s">
        <v>612</v>
      </c>
      <c r="D279" s="260" t="s">
        <v>172</v>
      </c>
      <c r="E279" s="261" t="s">
        <v>613</v>
      </c>
      <c r="F279" s="262" t="s">
        <v>614</v>
      </c>
      <c r="G279" s="263" t="s">
        <v>481</v>
      </c>
      <c r="H279" s="264">
        <v>1</v>
      </c>
      <c r="I279" s="265"/>
      <c r="J279" s="266">
        <f>ROUND(I279*H279,2)</f>
        <v>0</v>
      </c>
      <c r="K279" s="267"/>
      <c r="L279" s="40"/>
      <c r="M279" s="268" t="s">
        <v>1</v>
      </c>
      <c r="N279" s="269" t="s">
        <v>44</v>
      </c>
      <c r="O279" s="90"/>
      <c r="P279" s="270">
        <f>O279*H279</f>
        <v>0</v>
      </c>
      <c r="Q279" s="270">
        <v>0.0019599999999999999</v>
      </c>
      <c r="R279" s="270">
        <f>Q279*H279</f>
        <v>0.0019599999999999999</v>
      </c>
      <c r="S279" s="270">
        <v>0</v>
      </c>
      <c r="T279" s="27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72" t="s">
        <v>251</v>
      </c>
      <c r="AT279" s="272" t="s">
        <v>172</v>
      </c>
      <c r="AU279" s="272" t="s">
        <v>91</v>
      </c>
      <c r="AY279" s="14" t="s">
        <v>168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91</v>
      </c>
      <c r="BK279" s="147">
        <f>ROUND(I279*H279,2)</f>
        <v>0</v>
      </c>
      <c r="BL279" s="14" t="s">
        <v>251</v>
      </c>
      <c r="BM279" s="272" t="s">
        <v>615</v>
      </c>
    </row>
    <row r="280" s="2" customFormat="1" ht="16.5" customHeight="1">
      <c r="A280" s="37"/>
      <c r="B280" s="38"/>
      <c r="C280" s="260" t="s">
        <v>616</v>
      </c>
      <c r="D280" s="260" t="s">
        <v>172</v>
      </c>
      <c r="E280" s="261" t="s">
        <v>617</v>
      </c>
      <c r="F280" s="262" t="s">
        <v>618</v>
      </c>
      <c r="G280" s="263" t="s">
        <v>175</v>
      </c>
      <c r="H280" s="264">
        <v>1</v>
      </c>
      <c r="I280" s="265"/>
      <c r="J280" s="266">
        <f>ROUND(I280*H280,2)</f>
        <v>0</v>
      </c>
      <c r="K280" s="267"/>
      <c r="L280" s="40"/>
      <c r="M280" s="268" t="s">
        <v>1</v>
      </c>
      <c r="N280" s="269" t="s">
        <v>44</v>
      </c>
      <c r="O280" s="90"/>
      <c r="P280" s="270">
        <f>O280*H280</f>
        <v>0</v>
      </c>
      <c r="Q280" s="270">
        <v>0</v>
      </c>
      <c r="R280" s="270">
        <f>Q280*H280</f>
        <v>0</v>
      </c>
      <c r="S280" s="270">
        <v>0.0022499999999999998</v>
      </c>
      <c r="T280" s="271">
        <f>S280*H280</f>
        <v>0.0022499999999999998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72" t="s">
        <v>251</v>
      </c>
      <c r="AT280" s="272" t="s">
        <v>172</v>
      </c>
      <c r="AU280" s="272" t="s">
        <v>91</v>
      </c>
      <c r="AY280" s="14" t="s">
        <v>168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91</v>
      </c>
      <c r="BK280" s="147">
        <f>ROUND(I280*H280,2)</f>
        <v>0</v>
      </c>
      <c r="BL280" s="14" t="s">
        <v>251</v>
      </c>
      <c r="BM280" s="272" t="s">
        <v>619</v>
      </c>
    </row>
    <row r="281" s="2" customFormat="1" ht="21.75" customHeight="1">
      <c r="A281" s="37"/>
      <c r="B281" s="38"/>
      <c r="C281" s="260" t="s">
        <v>620</v>
      </c>
      <c r="D281" s="260" t="s">
        <v>172</v>
      </c>
      <c r="E281" s="261" t="s">
        <v>621</v>
      </c>
      <c r="F281" s="262" t="s">
        <v>622</v>
      </c>
      <c r="G281" s="263" t="s">
        <v>481</v>
      </c>
      <c r="H281" s="264">
        <v>1</v>
      </c>
      <c r="I281" s="265"/>
      <c r="J281" s="266">
        <f>ROUND(I281*H281,2)</f>
        <v>0</v>
      </c>
      <c r="K281" s="267"/>
      <c r="L281" s="40"/>
      <c r="M281" s="268" t="s">
        <v>1</v>
      </c>
      <c r="N281" s="269" t="s">
        <v>44</v>
      </c>
      <c r="O281" s="90"/>
      <c r="P281" s="270">
        <f>O281*H281</f>
        <v>0</v>
      </c>
      <c r="Q281" s="270">
        <v>0.0030999999999999999</v>
      </c>
      <c r="R281" s="270">
        <f>Q281*H281</f>
        <v>0.0030999999999999999</v>
      </c>
      <c r="S281" s="270">
        <v>0</v>
      </c>
      <c r="T281" s="271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72" t="s">
        <v>251</v>
      </c>
      <c r="AT281" s="272" t="s">
        <v>172</v>
      </c>
      <c r="AU281" s="272" t="s">
        <v>91</v>
      </c>
      <c r="AY281" s="14" t="s">
        <v>168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91</v>
      </c>
      <c r="BK281" s="147">
        <f>ROUND(I281*H281,2)</f>
        <v>0</v>
      </c>
      <c r="BL281" s="14" t="s">
        <v>251</v>
      </c>
      <c r="BM281" s="272" t="s">
        <v>623</v>
      </c>
    </row>
    <row r="282" s="2" customFormat="1" ht="16.5" customHeight="1">
      <c r="A282" s="37"/>
      <c r="B282" s="38"/>
      <c r="C282" s="260" t="s">
        <v>624</v>
      </c>
      <c r="D282" s="260" t="s">
        <v>172</v>
      </c>
      <c r="E282" s="261" t="s">
        <v>625</v>
      </c>
      <c r="F282" s="262" t="s">
        <v>626</v>
      </c>
      <c r="G282" s="263" t="s">
        <v>175</v>
      </c>
      <c r="H282" s="264">
        <v>1</v>
      </c>
      <c r="I282" s="265"/>
      <c r="J282" s="266">
        <f>ROUND(I282*H282,2)</f>
        <v>0</v>
      </c>
      <c r="K282" s="267"/>
      <c r="L282" s="40"/>
      <c r="M282" s="268" t="s">
        <v>1</v>
      </c>
      <c r="N282" s="269" t="s">
        <v>44</v>
      </c>
      <c r="O282" s="90"/>
      <c r="P282" s="270">
        <f>O282*H282</f>
        <v>0</v>
      </c>
      <c r="Q282" s="270">
        <v>0.00036000000000000002</v>
      </c>
      <c r="R282" s="270">
        <f>Q282*H282</f>
        <v>0.00036000000000000002</v>
      </c>
      <c r="S282" s="270">
        <v>0</v>
      </c>
      <c r="T282" s="27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72" t="s">
        <v>251</v>
      </c>
      <c r="AT282" s="272" t="s">
        <v>172</v>
      </c>
      <c r="AU282" s="272" t="s">
        <v>91</v>
      </c>
      <c r="AY282" s="14" t="s">
        <v>168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91</v>
      </c>
      <c r="BK282" s="147">
        <f>ROUND(I282*H282,2)</f>
        <v>0</v>
      </c>
      <c r="BL282" s="14" t="s">
        <v>251</v>
      </c>
      <c r="BM282" s="272" t="s">
        <v>627</v>
      </c>
    </row>
    <row r="283" s="2" customFormat="1" ht="16.5" customHeight="1">
      <c r="A283" s="37"/>
      <c r="B283" s="38"/>
      <c r="C283" s="260" t="s">
        <v>628</v>
      </c>
      <c r="D283" s="260" t="s">
        <v>172</v>
      </c>
      <c r="E283" s="261" t="s">
        <v>629</v>
      </c>
      <c r="F283" s="262" t="s">
        <v>630</v>
      </c>
      <c r="G283" s="263" t="s">
        <v>175</v>
      </c>
      <c r="H283" s="264">
        <v>2</v>
      </c>
      <c r="I283" s="265"/>
      <c r="J283" s="266">
        <f>ROUND(I283*H283,2)</f>
        <v>0</v>
      </c>
      <c r="K283" s="267"/>
      <c r="L283" s="40"/>
      <c r="M283" s="268" t="s">
        <v>1</v>
      </c>
      <c r="N283" s="269" t="s">
        <v>44</v>
      </c>
      <c r="O283" s="90"/>
      <c r="P283" s="270">
        <f>O283*H283</f>
        <v>0</v>
      </c>
      <c r="Q283" s="270">
        <v>0</v>
      </c>
      <c r="R283" s="270">
        <f>Q283*H283</f>
        <v>0</v>
      </c>
      <c r="S283" s="270">
        <v>0.00084999999999999995</v>
      </c>
      <c r="T283" s="271">
        <f>S283*H283</f>
        <v>0.0016999999999999999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72" t="s">
        <v>251</v>
      </c>
      <c r="AT283" s="272" t="s">
        <v>172</v>
      </c>
      <c r="AU283" s="272" t="s">
        <v>91</v>
      </c>
      <c r="AY283" s="14" t="s">
        <v>168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91</v>
      </c>
      <c r="BK283" s="147">
        <f>ROUND(I283*H283,2)</f>
        <v>0</v>
      </c>
      <c r="BL283" s="14" t="s">
        <v>251</v>
      </c>
      <c r="BM283" s="272" t="s">
        <v>631</v>
      </c>
    </row>
    <row r="284" s="2" customFormat="1" ht="16.5" customHeight="1">
      <c r="A284" s="37"/>
      <c r="B284" s="38"/>
      <c r="C284" s="260" t="s">
        <v>632</v>
      </c>
      <c r="D284" s="260" t="s">
        <v>172</v>
      </c>
      <c r="E284" s="261" t="s">
        <v>633</v>
      </c>
      <c r="F284" s="262" t="s">
        <v>634</v>
      </c>
      <c r="G284" s="263" t="s">
        <v>175</v>
      </c>
      <c r="H284" s="264">
        <v>1</v>
      </c>
      <c r="I284" s="265"/>
      <c r="J284" s="266">
        <f>ROUND(I284*H284,2)</f>
        <v>0</v>
      </c>
      <c r="K284" s="267"/>
      <c r="L284" s="40"/>
      <c r="M284" s="268" t="s">
        <v>1</v>
      </c>
      <c r="N284" s="269" t="s">
        <v>44</v>
      </c>
      <c r="O284" s="90"/>
      <c r="P284" s="270">
        <f>O284*H284</f>
        <v>0</v>
      </c>
      <c r="Q284" s="270">
        <v>0.00013999999999999999</v>
      </c>
      <c r="R284" s="270">
        <f>Q284*H284</f>
        <v>0.00013999999999999999</v>
      </c>
      <c r="S284" s="270">
        <v>0</v>
      </c>
      <c r="T284" s="271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72" t="s">
        <v>251</v>
      </c>
      <c r="AT284" s="272" t="s">
        <v>172</v>
      </c>
      <c r="AU284" s="272" t="s">
        <v>91</v>
      </c>
      <c r="AY284" s="14" t="s">
        <v>168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91</v>
      </c>
      <c r="BK284" s="147">
        <f>ROUND(I284*H284,2)</f>
        <v>0</v>
      </c>
      <c r="BL284" s="14" t="s">
        <v>251</v>
      </c>
      <c r="BM284" s="272" t="s">
        <v>635</v>
      </c>
    </row>
    <row r="285" s="2" customFormat="1" ht="21.75" customHeight="1">
      <c r="A285" s="37"/>
      <c r="B285" s="38"/>
      <c r="C285" s="273" t="s">
        <v>636</v>
      </c>
      <c r="D285" s="273" t="s">
        <v>362</v>
      </c>
      <c r="E285" s="274" t="s">
        <v>637</v>
      </c>
      <c r="F285" s="275" t="s">
        <v>638</v>
      </c>
      <c r="G285" s="276" t="s">
        <v>175</v>
      </c>
      <c r="H285" s="277">
        <v>1</v>
      </c>
      <c r="I285" s="278"/>
      <c r="J285" s="279">
        <f>ROUND(I285*H285,2)</f>
        <v>0</v>
      </c>
      <c r="K285" s="280"/>
      <c r="L285" s="281"/>
      <c r="M285" s="282" t="s">
        <v>1</v>
      </c>
      <c r="N285" s="283" t="s">
        <v>44</v>
      </c>
      <c r="O285" s="90"/>
      <c r="P285" s="270">
        <f>O285*H285</f>
        <v>0</v>
      </c>
      <c r="Q285" s="270">
        <v>0.00089999999999999998</v>
      </c>
      <c r="R285" s="270">
        <f>Q285*H285</f>
        <v>0.00089999999999999998</v>
      </c>
      <c r="S285" s="270">
        <v>0</v>
      </c>
      <c r="T285" s="27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72" t="s">
        <v>335</v>
      </c>
      <c r="AT285" s="272" t="s">
        <v>362</v>
      </c>
      <c r="AU285" s="272" t="s">
        <v>91</v>
      </c>
      <c r="AY285" s="14" t="s">
        <v>168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91</v>
      </c>
      <c r="BK285" s="147">
        <f>ROUND(I285*H285,2)</f>
        <v>0</v>
      </c>
      <c r="BL285" s="14" t="s">
        <v>251</v>
      </c>
      <c r="BM285" s="272" t="s">
        <v>639</v>
      </c>
    </row>
    <row r="286" s="2" customFormat="1" ht="16.5" customHeight="1">
      <c r="A286" s="37"/>
      <c r="B286" s="38"/>
      <c r="C286" s="260" t="s">
        <v>640</v>
      </c>
      <c r="D286" s="260" t="s">
        <v>172</v>
      </c>
      <c r="E286" s="261" t="s">
        <v>641</v>
      </c>
      <c r="F286" s="262" t="s">
        <v>642</v>
      </c>
      <c r="G286" s="263" t="s">
        <v>175</v>
      </c>
      <c r="H286" s="264">
        <v>1</v>
      </c>
      <c r="I286" s="265"/>
      <c r="J286" s="266">
        <f>ROUND(I286*H286,2)</f>
        <v>0</v>
      </c>
      <c r="K286" s="267"/>
      <c r="L286" s="40"/>
      <c r="M286" s="268" t="s">
        <v>1</v>
      </c>
      <c r="N286" s="269" t="s">
        <v>44</v>
      </c>
      <c r="O286" s="90"/>
      <c r="P286" s="270">
        <f>O286*H286</f>
        <v>0</v>
      </c>
      <c r="Q286" s="270">
        <v>0.00027999999999999998</v>
      </c>
      <c r="R286" s="270">
        <f>Q286*H286</f>
        <v>0.00027999999999999998</v>
      </c>
      <c r="S286" s="270">
        <v>0</v>
      </c>
      <c r="T286" s="27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72" t="s">
        <v>251</v>
      </c>
      <c r="AT286" s="272" t="s">
        <v>172</v>
      </c>
      <c r="AU286" s="272" t="s">
        <v>91</v>
      </c>
      <c r="AY286" s="14" t="s">
        <v>168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91</v>
      </c>
      <c r="BK286" s="147">
        <f>ROUND(I286*H286,2)</f>
        <v>0</v>
      </c>
      <c r="BL286" s="14" t="s">
        <v>251</v>
      </c>
      <c r="BM286" s="272" t="s">
        <v>643</v>
      </c>
    </row>
    <row r="287" s="2" customFormat="1" ht="21.75" customHeight="1">
      <c r="A287" s="37"/>
      <c r="B287" s="38"/>
      <c r="C287" s="260" t="s">
        <v>644</v>
      </c>
      <c r="D287" s="260" t="s">
        <v>172</v>
      </c>
      <c r="E287" s="261" t="s">
        <v>645</v>
      </c>
      <c r="F287" s="262" t="s">
        <v>646</v>
      </c>
      <c r="G287" s="263" t="s">
        <v>321</v>
      </c>
      <c r="H287" s="264">
        <v>0.13600000000000001</v>
      </c>
      <c r="I287" s="265"/>
      <c r="J287" s="266">
        <f>ROUND(I287*H287,2)</f>
        <v>0</v>
      </c>
      <c r="K287" s="267"/>
      <c r="L287" s="40"/>
      <c r="M287" s="268" t="s">
        <v>1</v>
      </c>
      <c r="N287" s="269" t="s">
        <v>44</v>
      </c>
      <c r="O287" s="90"/>
      <c r="P287" s="270">
        <f>O287*H287</f>
        <v>0</v>
      </c>
      <c r="Q287" s="270">
        <v>0</v>
      </c>
      <c r="R287" s="270">
        <f>Q287*H287</f>
        <v>0</v>
      </c>
      <c r="S287" s="270">
        <v>0</v>
      </c>
      <c r="T287" s="271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72" t="s">
        <v>251</v>
      </c>
      <c r="AT287" s="272" t="s">
        <v>172</v>
      </c>
      <c r="AU287" s="272" t="s">
        <v>91</v>
      </c>
      <c r="AY287" s="14" t="s">
        <v>168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91</v>
      </c>
      <c r="BK287" s="147">
        <f>ROUND(I287*H287,2)</f>
        <v>0</v>
      </c>
      <c r="BL287" s="14" t="s">
        <v>251</v>
      </c>
      <c r="BM287" s="272" t="s">
        <v>647</v>
      </c>
    </row>
    <row r="288" s="2" customFormat="1" ht="21.75" customHeight="1">
      <c r="A288" s="37"/>
      <c r="B288" s="38"/>
      <c r="C288" s="260" t="s">
        <v>648</v>
      </c>
      <c r="D288" s="260" t="s">
        <v>172</v>
      </c>
      <c r="E288" s="261" t="s">
        <v>649</v>
      </c>
      <c r="F288" s="262" t="s">
        <v>650</v>
      </c>
      <c r="G288" s="263" t="s">
        <v>321</v>
      </c>
      <c r="H288" s="264">
        <v>0.13600000000000001</v>
      </c>
      <c r="I288" s="265"/>
      <c r="J288" s="266">
        <f>ROUND(I288*H288,2)</f>
        <v>0</v>
      </c>
      <c r="K288" s="267"/>
      <c r="L288" s="40"/>
      <c r="M288" s="268" t="s">
        <v>1</v>
      </c>
      <c r="N288" s="269" t="s">
        <v>44</v>
      </c>
      <c r="O288" s="90"/>
      <c r="P288" s="270">
        <f>O288*H288</f>
        <v>0</v>
      </c>
      <c r="Q288" s="270">
        <v>0</v>
      </c>
      <c r="R288" s="270">
        <f>Q288*H288</f>
        <v>0</v>
      </c>
      <c r="S288" s="270">
        <v>0</v>
      </c>
      <c r="T288" s="27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72" t="s">
        <v>251</v>
      </c>
      <c r="AT288" s="272" t="s">
        <v>172</v>
      </c>
      <c r="AU288" s="272" t="s">
        <v>91</v>
      </c>
      <c r="AY288" s="14" t="s">
        <v>168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91</v>
      </c>
      <c r="BK288" s="147">
        <f>ROUND(I288*H288,2)</f>
        <v>0</v>
      </c>
      <c r="BL288" s="14" t="s">
        <v>251</v>
      </c>
      <c r="BM288" s="272" t="s">
        <v>651</v>
      </c>
    </row>
    <row r="289" s="12" customFormat="1" ht="22.8" customHeight="1">
      <c r="A289" s="12"/>
      <c r="B289" s="244"/>
      <c r="C289" s="245"/>
      <c r="D289" s="246" t="s">
        <v>77</v>
      </c>
      <c r="E289" s="258" t="s">
        <v>652</v>
      </c>
      <c r="F289" s="258" t="s">
        <v>653</v>
      </c>
      <c r="G289" s="245"/>
      <c r="H289" s="245"/>
      <c r="I289" s="248"/>
      <c r="J289" s="259">
        <f>BK289</f>
        <v>0</v>
      </c>
      <c r="K289" s="245"/>
      <c r="L289" s="250"/>
      <c r="M289" s="251"/>
      <c r="N289" s="252"/>
      <c r="O289" s="252"/>
      <c r="P289" s="253">
        <f>SUM(P290:P293)</f>
        <v>0</v>
      </c>
      <c r="Q289" s="252"/>
      <c r="R289" s="253">
        <f>SUM(R290:R293)</f>
        <v>0.0093500000000000007</v>
      </c>
      <c r="S289" s="252"/>
      <c r="T289" s="254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55" t="s">
        <v>91</v>
      </c>
      <c r="AT289" s="256" t="s">
        <v>77</v>
      </c>
      <c r="AU289" s="256" t="s">
        <v>85</v>
      </c>
      <c r="AY289" s="255" t="s">
        <v>168</v>
      </c>
      <c r="BK289" s="257">
        <f>SUM(BK290:BK293)</f>
        <v>0</v>
      </c>
    </row>
    <row r="290" s="2" customFormat="1" ht="21.75" customHeight="1">
      <c r="A290" s="37"/>
      <c r="B290" s="38"/>
      <c r="C290" s="260" t="s">
        <v>654</v>
      </c>
      <c r="D290" s="260" t="s">
        <v>172</v>
      </c>
      <c r="E290" s="261" t="s">
        <v>655</v>
      </c>
      <c r="F290" s="262" t="s">
        <v>656</v>
      </c>
      <c r="G290" s="263" t="s">
        <v>481</v>
      </c>
      <c r="H290" s="264">
        <v>1</v>
      </c>
      <c r="I290" s="265"/>
      <c r="J290" s="266">
        <f>ROUND(I290*H290,2)</f>
        <v>0</v>
      </c>
      <c r="K290" s="267"/>
      <c r="L290" s="40"/>
      <c r="M290" s="268" t="s">
        <v>1</v>
      </c>
      <c r="N290" s="269" t="s">
        <v>44</v>
      </c>
      <c r="O290" s="90"/>
      <c r="P290" s="270">
        <f>O290*H290</f>
        <v>0</v>
      </c>
      <c r="Q290" s="270">
        <v>0.0091999999999999998</v>
      </c>
      <c r="R290" s="270">
        <f>Q290*H290</f>
        <v>0.0091999999999999998</v>
      </c>
      <c r="S290" s="270">
        <v>0</v>
      </c>
      <c r="T290" s="27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72" t="s">
        <v>251</v>
      </c>
      <c r="AT290" s="272" t="s">
        <v>172</v>
      </c>
      <c r="AU290" s="272" t="s">
        <v>91</v>
      </c>
      <c r="AY290" s="14" t="s">
        <v>168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91</v>
      </c>
      <c r="BK290" s="147">
        <f>ROUND(I290*H290,2)</f>
        <v>0</v>
      </c>
      <c r="BL290" s="14" t="s">
        <v>251</v>
      </c>
      <c r="BM290" s="272" t="s">
        <v>657</v>
      </c>
    </row>
    <row r="291" s="2" customFormat="1" ht="16.5" customHeight="1">
      <c r="A291" s="37"/>
      <c r="B291" s="38"/>
      <c r="C291" s="260" t="s">
        <v>658</v>
      </c>
      <c r="D291" s="260" t="s">
        <v>172</v>
      </c>
      <c r="E291" s="261" t="s">
        <v>659</v>
      </c>
      <c r="F291" s="262" t="s">
        <v>660</v>
      </c>
      <c r="G291" s="263" t="s">
        <v>481</v>
      </c>
      <c r="H291" s="264">
        <v>1</v>
      </c>
      <c r="I291" s="265"/>
      <c r="J291" s="266">
        <f>ROUND(I291*H291,2)</f>
        <v>0</v>
      </c>
      <c r="K291" s="267"/>
      <c r="L291" s="40"/>
      <c r="M291" s="268" t="s">
        <v>1</v>
      </c>
      <c r="N291" s="269" t="s">
        <v>44</v>
      </c>
      <c r="O291" s="90"/>
      <c r="P291" s="270">
        <f>O291*H291</f>
        <v>0</v>
      </c>
      <c r="Q291" s="270">
        <v>0.00014999999999999999</v>
      </c>
      <c r="R291" s="270">
        <f>Q291*H291</f>
        <v>0.00014999999999999999</v>
      </c>
      <c r="S291" s="270">
        <v>0</v>
      </c>
      <c r="T291" s="27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72" t="s">
        <v>251</v>
      </c>
      <c r="AT291" s="272" t="s">
        <v>172</v>
      </c>
      <c r="AU291" s="272" t="s">
        <v>91</v>
      </c>
      <c r="AY291" s="14" t="s">
        <v>168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91</v>
      </c>
      <c r="BK291" s="147">
        <f>ROUND(I291*H291,2)</f>
        <v>0</v>
      </c>
      <c r="BL291" s="14" t="s">
        <v>251</v>
      </c>
      <c r="BM291" s="272" t="s">
        <v>661</v>
      </c>
    </row>
    <row r="292" s="2" customFormat="1" ht="21.75" customHeight="1">
      <c r="A292" s="37"/>
      <c r="B292" s="38"/>
      <c r="C292" s="260" t="s">
        <v>662</v>
      </c>
      <c r="D292" s="260" t="s">
        <v>172</v>
      </c>
      <c r="E292" s="261" t="s">
        <v>663</v>
      </c>
      <c r="F292" s="262" t="s">
        <v>664</v>
      </c>
      <c r="G292" s="263" t="s">
        <v>321</v>
      </c>
      <c r="H292" s="264">
        <v>0.0089999999999999993</v>
      </c>
      <c r="I292" s="265"/>
      <c r="J292" s="266">
        <f>ROUND(I292*H292,2)</f>
        <v>0</v>
      </c>
      <c r="K292" s="267"/>
      <c r="L292" s="40"/>
      <c r="M292" s="268" t="s">
        <v>1</v>
      </c>
      <c r="N292" s="269" t="s">
        <v>44</v>
      </c>
      <c r="O292" s="90"/>
      <c r="P292" s="270">
        <f>O292*H292</f>
        <v>0</v>
      </c>
      <c r="Q292" s="270">
        <v>0</v>
      </c>
      <c r="R292" s="270">
        <f>Q292*H292</f>
        <v>0</v>
      </c>
      <c r="S292" s="270">
        <v>0</v>
      </c>
      <c r="T292" s="27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72" t="s">
        <v>251</v>
      </c>
      <c r="AT292" s="272" t="s">
        <v>172</v>
      </c>
      <c r="AU292" s="272" t="s">
        <v>91</v>
      </c>
      <c r="AY292" s="14" t="s">
        <v>168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91</v>
      </c>
      <c r="BK292" s="147">
        <f>ROUND(I292*H292,2)</f>
        <v>0</v>
      </c>
      <c r="BL292" s="14" t="s">
        <v>251</v>
      </c>
      <c r="BM292" s="272" t="s">
        <v>665</v>
      </c>
    </row>
    <row r="293" s="2" customFormat="1" ht="21.75" customHeight="1">
      <c r="A293" s="37"/>
      <c r="B293" s="38"/>
      <c r="C293" s="260" t="s">
        <v>666</v>
      </c>
      <c r="D293" s="260" t="s">
        <v>172</v>
      </c>
      <c r="E293" s="261" t="s">
        <v>667</v>
      </c>
      <c r="F293" s="262" t="s">
        <v>668</v>
      </c>
      <c r="G293" s="263" t="s">
        <v>321</v>
      </c>
      <c r="H293" s="264">
        <v>0.0089999999999999993</v>
      </c>
      <c r="I293" s="265"/>
      <c r="J293" s="266">
        <f>ROUND(I293*H293,2)</f>
        <v>0</v>
      </c>
      <c r="K293" s="267"/>
      <c r="L293" s="40"/>
      <c r="M293" s="268" t="s">
        <v>1</v>
      </c>
      <c r="N293" s="269" t="s">
        <v>44</v>
      </c>
      <c r="O293" s="90"/>
      <c r="P293" s="270">
        <f>O293*H293</f>
        <v>0</v>
      </c>
      <c r="Q293" s="270">
        <v>0</v>
      </c>
      <c r="R293" s="270">
        <f>Q293*H293</f>
        <v>0</v>
      </c>
      <c r="S293" s="270">
        <v>0</v>
      </c>
      <c r="T293" s="27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72" t="s">
        <v>251</v>
      </c>
      <c r="AT293" s="272" t="s">
        <v>172</v>
      </c>
      <c r="AU293" s="272" t="s">
        <v>91</v>
      </c>
      <c r="AY293" s="14" t="s">
        <v>168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91</v>
      </c>
      <c r="BK293" s="147">
        <f>ROUND(I293*H293,2)</f>
        <v>0</v>
      </c>
      <c r="BL293" s="14" t="s">
        <v>251</v>
      </c>
      <c r="BM293" s="272" t="s">
        <v>669</v>
      </c>
    </row>
    <row r="294" s="12" customFormat="1" ht="22.8" customHeight="1">
      <c r="A294" s="12"/>
      <c r="B294" s="244"/>
      <c r="C294" s="245"/>
      <c r="D294" s="246" t="s">
        <v>77</v>
      </c>
      <c r="E294" s="258" t="s">
        <v>670</v>
      </c>
      <c r="F294" s="258" t="s">
        <v>671</v>
      </c>
      <c r="G294" s="245"/>
      <c r="H294" s="245"/>
      <c r="I294" s="248"/>
      <c r="J294" s="259">
        <f>BK294</f>
        <v>0</v>
      </c>
      <c r="K294" s="245"/>
      <c r="L294" s="250"/>
      <c r="M294" s="251"/>
      <c r="N294" s="252"/>
      <c r="O294" s="252"/>
      <c r="P294" s="253">
        <f>SUM(P295:P303)</f>
        <v>0</v>
      </c>
      <c r="Q294" s="252"/>
      <c r="R294" s="253">
        <f>SUM(R295:R303)</f>
        <v>0.022610000000000002</v>
      </c>
      <c r="S294" s="252"/>
      <c r="T294" s="254">
        <f>SUM(T295:T303)</f>
        <v>0.054059999999999997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55" t="s">
        <v>91</v>
      </c>
      <c r="AT294" s="256" t="s">
        <v>77</v>
      </c>
      <c r="AU294" s="256" t="s">
        <v>85</v>
      </c>
      <c r="AY294" s="255" t="s">
        <v>168</v>
      </c>
      <c r="BK294" s="257">
        <f>SUM(BK295:BK303)</f>
        <v>0</v>
      </c>
    </row>
    <row r="295" s="2" customFormat="1" ht="21.75" customHeight="1">
      <c r="A295" s="37"/>
      <c r="B295" s="38"/>
      <c r="C295" s="260" t="s">
        <v>672</v>
      </c>
      <c r="D295" s="260" t="s">
        <v>172</v>
      </c>
      <c r="E295" s="261" t="s">
        <v>673</v>
      </c>
      <c r="F295" s="262" t="s">
        <v>674</v>
      </c>
      <c r="G295" s="263" t="s">
        <v>197</v>
      </c>
      <c r="H295" s="264">
        <v>49</v>
      </c>
      <c r="I295" s="265"/>
      <c r="J295" s="266">
        <f>ROUND(I295*H295,2)</f>
        <v>0</v>
      </c>
      <c r="K295" s="267"/>
      <c r="L295" s="40"/>
      <c r="M295" s="268" t="s">
        <v>1</v>
      </c>
      <c r="N295" s="269" t="s">
        <v>44</v>
      </c>
      <c r="O295" s="90"/>
      <c r="P295" s="270">
        <f>O295*H295</f>
        <v>0</v>
      </c>
      <c r="Q295" s="270">
        <v>0.00038000000000000002</v>
      </c>
      <c r="R295" s="270">
        <f>Q295*H295</f>
        <v>0.018620000000000001</v>
      </c>
      <c r="S295" s="270">
        <v>0</v>
      </c>
      <c r="T295" s="271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72" t="s">
        <v>251</v>
      </c>
      <c r="AT295" s="272" t="s">
        <v>172</v>
      </c>
      <c r="AU295" s="272" t="s">
        <v>91</v>
      </c>
      <c r="AY295" s="14" t="s">
        <v>168</v>
      </c>
      <c r="BE295" s="147">
        <f>IF(N295="základní",J295,0)</f>
        <v>0</v>
      </c>
      <c r="BF295" s="147">
        <f>IF(N295="snížená",J295,0)</f>
        <v>0</v>
      </c>
      <c r="BG295" s="147">
        <f>IF(N295="zákl. přenesená",J295,0)</f>
        <v>0</v>
      </c>
      <c r="BH295" s="147">
        <f>IF(N295="sníž. přenesená",J295,0)</f>
        <v>0</v>
      </c>
      <c r="BI295" s="147">
        <f>IF(N295="nulová",J295,0)</f>
        <v>0</v>
      </c>
      <c r="BJ295" s="14" t="s">
        <v>91</v>
      </c>
      <c r="BK295" s="147">
        <f>ROUND(I295*H295,2)</f>
        <v>0</v>
      </c>
      <c r="BL295" s="14" t="s">
        <v>251</v>
      </c>
      <c r="BM295" s="272" t="s">
        <v>675</v>
      </c>
    </row>
    <row r="296" s="2" customFormat="1" ht="16.5" customHeight="1">
      <c r="A296" s="37"/>
      <c r="B296" s="38"/>
      <c r="C296" s="260" t="s">
        <v>676</v>
      </c>
      <c r="D296" s="260" t="s">
        <v>172</v>
      </c>
      <c r="E296" s="261" t="s">
        <v>677</v>
      </c>
      <c r="F296" s="262" t="s">
        <v>678</v>
      </c>
      <c r="G296" s="263" t="s">
        <v>197</v>
      </c>
      <c r="H296" s="264">
        <v>51</v>
      </c>
      <c r="I296" s="265"/>
      <c r="J296" s="266">
        <f>ROUND(I296*H296,2)</f>
        <v>0</v>
      </c>
      <c r="K296" s="267"/>
      <c r="L296" s="40"/>
      <c r="M296" s="268" t="s">
        <v>1</v>
      </c>
      <c r="N296" s="269" t="s">
        <v>44</v>
      </c>
      <c r="O296" s="90"/>
      <c r="P296" s="270">
        <f>O296*H296</f>
        <v>0</v>
      </c>
      <c r="Q296" s="270">
        <v>3.0000000000000001E-05</v>
      </c>
      <c r="R296" s="270">
        <f>Q296*H296</f>
        <v>0.0015300000000000001</v>
      </c>
      <c r="S296" s="270">
        <v>0.00106</v>
      </c>
      <c r="T296" s="271">
        <f>S296*H296</f>
        <v>0.054059999999999997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72" t="s">
        <v>251</v>
      </c>
      <c r="AT296" s="272" t="s">
        <v>172</v>
      </c>
      <c r="AU296" s="272" t="s">
        <v>91</v>
      </c>
      <c r="AY296" s="14" t="s">
        <v>168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91</v>
      </c>
      <c r="BK296" s="147">
        <f>ROUND(I296*H296,2)</f>
        <v>0</v>
      </c>
      <c r="BL296" s="14" t="s">
        <v>251</v>
      </c>
      <c r="BM296" s="272" t="s">
        <v>679</v>
      </c>
    </row>
    <row r="297" s="2" customFormat="1" ht="16.5" customHeight="1">
      <c r="A297" s="37"/>
      <c r="B297" s="38"/>
      <c r="C297" s="260" t="s">
        <v>680</v>
      </c>
      <c r="D297" s="260" t="s">
        <v>172</v>
      </c>
      <c r="E297" s="261" t="s">
        <v>681</v>
      </c>
      <c r="F297" s="262" t="s">
        <v>682</v>
      </c>
      <c r="G297" s="263" t="s">
        <v>197</v>
      </c>
      <c r="H297" s="264">
        <v>70</v>
      </c>
      <c r="I297" s="265"/>
      <c r="J297" s="266">
        <f>ROUND(I297*H297,2)</f>
        <v>0</v>
      </c>
      <c r="K297" s="267"/>
      <c r="L297" s="40"/>
      <c r="M297" s="268" t="s">
        <v>1</v>
      </c>
      <c r="N297" s="269" t="s">
        <v>44</v>
      </c>
      <c r="O297" s="90"/>
      <c r="P297" s="270">
        <f>O297*H297</f>
        <v>0</v>
      </c>
      <c r="Q297" s="270">
        <v>0</v>
      </c>
      <c r="R297" s="270">
        <f>Q297*H297</f>
        <v>0</v>
      </c>
      <c r="S297" s="270">
        <v>0</v>
      </c>
      <c r="T297" s="271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72" t="s">
        <v>251</v>
      </c>
      <c r="AT297" s="272" t="s">
        <v>172</v>
      </c>
      <c r="AU297" s="272" t="s">
        <v>91</v>
      </c>
      <c r="AY297" s="14" t="s">
        <v>168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91</v>
      </c>
      <c r="BK297" s="147">
        <f>ROUND(I297*H297,2)</f>
        <v>0</v>
      </c>
      <c r="BL297" s="14" t="s">
        <v>251</v>
      </c>
      <c r="BM297" s="272" t="s">
        <v>683</v>
      </c>
    </row>
    <row r="298" s="2" customFormat="1" ht="16.5" customHeight="1">
      <c r="A298" s="37"/>
      <c r="B298" s="38"/>
      <c r="C298" s="260" t="s">
        <v>684</v>
      </c>
      <c r="D298" s="260" t="s">
        <v>172</v>
      </c>
      <c r="E298" s="261" t="s">
        <v>685</v>
      </c>
      <c r="F298" s="262" t="s">
        <v>686</v>
      </c>
      <c r="G298" s="263" t="s">
        <v>175</v>
      </c>
      <c r="H298" s="264">
        <v>20</v>
      </c>
      <c r="I298" s="265"/>
      <c r="J298" s="266">
        <f>ROUND(I298*H298,2)</f>
        <v>0</v>
      </c>
      <c r="K298" s="267"/>
      <c r="L298" s="40"/>
      <c r="M298" s="268" t="s">
        <v>1</v>
      </c>
      <c r="N298" s="269" t="s">
        <v>44</v>
      </c>
      <c r="O298" s="90"/>
      <c r="P298" s="270">
        <f>O298*H298</f>
        <v>0</v>
      </c>
      <c r="Q298" s="270">
        <v>1.0000000000000001E-05</v>
      </c>
      <c r="R298" s="270">
        <f>Q298*H298</f>
        <v>0.00020000000000000001</v>
      </c>
      <c r="S298" s="270">
        <v>0</v>
      </c>
      <c r="T298" s="27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72" t="s">
        <v>251</v>
      </c>
      <c r="AT298" s="272" t="s">
        <v>172</v>
      </c>
      <c r="AU298" s="272" t="s">
        <v>91</v>
      </c>
      <c r="AY298" s="14" t="s">
        <v>168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91</v>
      </c>
      <c r="BK298" s="147">
        <f>ROUND(I298*H298,2)</f>
        <v>0</v>
      </c>
      <c r="BL298" s="14" t="s">
        <v>251</v>
      </c>
      <c r="BM298" s="272" t="s">
        <v>687</v>
      </c>
    </row>
    <row r="299" s="2" customFormat="1" ht="21.75" customHeight="1">
      <c r="A299" s="37"/>
      <c r="B299" s="38"/>
      <c r="C299" s="260" t="s">
        <v>688</v>
      </c>
      <c r="D299" s="260" t="s">
        <v>172</v>
      </c>
      <c r="E299" s="261" t="s">
        <v>689</v>
      </c>
      <c r="F299" s="262" t="s">
        <v>690</v>
      </c>
      <c r="G299" s="263" t="s">
        <v>175</v>
      </c>
      <c r="H299" s="264">
        <v>10</v>
      </c>
      <c r="I299" s="265"/>
      <c r="J299" s="266">
        <f>ROUND(I299*H299,2)</f>
        <v>0</v>
      </c>
      <c r="K299" s="267"/>
      <c r="L299" s="40"/>
      <c r="M299" s="268" t="s">
        <v>1</v>
      </c>
      <c r="N299" s="269" t="s">
        <v>44</v>
      </c>
      <c r="O299" s="90"/>
      <c r="P299" s="270">
        <f>O299*H299</f>
        <v>0</v>
      </c>
      <c r="Q299" s="270">
        <v>3.0000000000000001E-05</v>
      </c>
      <c r="R299" s="270">
        <f>Q299*H299</f>
        <v>0.00030000000000000003</v>
      </c>
      <c r="S299" s="270">
        <v>0</v>
      </c>
      <c r="T299" s="27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72" t="s">
        <v>251</v>
      </c>
      <c r="AT299" s="272" t="s">
        <v>172</v>
      </c>
      <c r="AU299" s="272" t="s">
        <v>91</v>
      </c>
      <c r="AY299" s="14" t="s">
        <v>168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91</v>
      </c>
      <c r="BK299" s="147">
        <f>ROUND(I299*H299,2)</f>
        <v>0</v>
      </c>
      <c r="BL299" s="14" t="s">
        <v>251</v>
      </c>
      <c r="BM299" s="272" t="s">
        <v>691</v>
      </c>
    </row>
    <row r="300" s="2" customFormat="1" ht="21.75" customHeight="1">
      <c r="A300" s="37"/>
      <c r="B300" s="38"/>
      <c r="C300" s="260" t="s">
        <v>692</v>
      </c>
      <c r="D300" s="260" t="s">
        <v>172</v>
      </c>
      <c r="E300" s="261" t="s">
        <v>693</v>
      </c>
      <c r="F300" s="262" t="s">
        <v>694</v>
      </c>
      <c r="G300" s="263" t="s">
        <v>197</v>
      </c>
      <c r="H300" s="264">
        <v>49</v>
      </c>
      <c r="I300" s="265"/>
      <c r="J300" s="266">
        <f>ROUND(I300*H300,2)</f>
        <v>0</v>
      </c>
      <c r="K300" s="267"/>
      <c r="L300" s="40"/>
      <c r="M300" s="268" t="s">
        <v>1</v>
      </c>
      <c r="N300" s="269" t="s">
        <v>44</v>
      </c>
      <c r="O300" s="90"/>
      <c r="P300" s="270">
        <f>O300*H300</f>
        <v>0</v>
      </c>
      <c r="Q300" s="270">
        <v>4.0000000000000003E-05</v>
      </c>
      <c r="R300" s="270">
        <f>Q300*H300</f>
        <v>0.0019600000000000004</v>
      </c>
      <c r="S300" s="270">
        <v>0</v>
      </c>
      <c r="T300" s="27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72" t="s">
        <v>251</v>
      </c>
      <c r="AT300" s="272" t="s">
        <v>172</v>
      </c>
      <c r="AU300" s="272" t="s">
        <v>91</v>
      </c>
      <c r="AY300" s="14" t="s">
        <v>168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91</v>
      </c>
      <c r="BK300" s="147">
        <f>ROUND(I300*H300,2)</f>
        <v>0</v>
      </c>
      <c r="BL300" s="14" t="s">
        <v>251</v>
      </c>
      <c r="BM300" s="272" t="s">
        <v>695</v>
      </c>
    </row>
    <row r="301" s="2" customFormat="1" ht="21.75" customHeight="1">
      <c r="A301" s="37"/>
      <c r="B301" s="38"/>
      <c r="C301" s="260" t="s">
        <v>696</v>
      </c>
      <c r="D301" s="260" t="s">
        <v>172</v>
      </c>
      <c r="E301" s="261" t="s">
        <v>697</v>
      </c>
      <c r="F301" s="262" t="s">
        <v>698</v>
      </c>
      <c r="G301" s="263" t="s">
        <v>321</v>
      </c>
      <c r="H301" s="264">
        <v>0.023</v>
      </c>
      <c r="I301" s="265"/>
      <c r="J301" s="266">
        <f>ROUND(I301*H301,2)</f>
        <v>0</v>
      </c>
      <c r="K301" s="267"/>
      <c r="L301" s="40"/>
      <c r="M301" s="268" t="s">
        <v>1</v>
      </c>
      <c r="N301" s="269" t="s">
        <v>44</v>
      </c>
      <c r="O301" s="90"/>
      <c r="P301" s="270">
        <f>O301*H301</f>
        <v>0</v>
      </c>
      <c r="Q301" s="270">
        <v>0</v>
      </c>
      <c r="R301" s="270">
        <f>Q301*H301</f>
        <v>0</v>
      </c>
      <c r="S301" s="270">
        <v>0</v>
      </c>
      <c r="T301" s="27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72" t="s">
        <v>251</v>
      </c>
      <c r="AT301" s="272" t="s">
        <v>172</v>
      </c>
      <c r="AU301" s="272" t="s">
        <v>91</v>
      </c>
      <c r="AY301" s="14" t="s">
        <v>168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91</v>
      </c>
      <c r="BK301" s="147">
        <f>ROUND(I301*H301,2)</f>
        <v>0</v>
      </c>
      <c r="BL301" s="14" t="s">
        <v>251</v>
      </c>
      <c r="BM301" s="272" t="s">
        <v>699</v>
      </c>
    </row>
    <row r="302" s="2" customFormat="1" ht="21.75" customHeight="1">
      <c r="A302" s="37"/>
      <c r="B302" s="38"/>
      <c r="C302" s="260" t="s">
        <v>700</v>
      </c>
      <c r="D302" s="260" t="s">
        <v>172</v>
      </c>
      <c r="E302" s="261" t="s">
        <v>701</v>
      </c>
      <c r="F302" s="262" t="s">
        <v>702</v>
      </c>
      <c r="G302" s="263" t="s">
        <v>321</v>
      </c>
      <c r="H302" s="264">
        <v>0.023</v>
      </c>
      <c r="I302" s="265"/>
      <c r="J302" s="266">
        <f>ROUND(I302*H302,2)</f>
        <v>0</v>
      </c>
      <c r="K302" s="267"/>
      <c r="L302" s="40"/>
      <c r="M302" s="268" t="s">
        <v>1</v>
      </c>
      <c r="N302" s="269" t="s">
        <v>44</v>
      </c>
      <c r="O302" s="90"/>
      <c r="P302" s="270">
        <f>O302*H302</f>
        <v>0</v>
      </c>
      <c r="Q302" s="270">
        <v>0</v>
      </c>
      <c r="R302" s="270">
        <f>Q302*H302</f>
        <v>0</v>
      </c>
      <c r="S302" s="270">
        <v>0</v>
      </c>
      <c r="T302" s="27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72" t="s">
        <v>251</v>
      </c>
      <c r="AT302" s="272" t="s">
        <v>172</v>
      </c>
      <c r="AU302" s="272" t="s">
        <v>91</v>
      </c>
      <c r="AY302" s="14" t="s">
        <v>168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91</v>
      </c>
      <c r="BK302" s="147">
        <f>ROUND(I302*H302,2)</f>
        <v>0</v>
      </c>
      <c r="BL302" s="14" t="s">
        <v>251</v>
      </c>
      <c r="BM302" s="272" t="s">
        <v>703</v>
      </c>
    </row>
    <row r="303" s="2" customFormat="1" ht="21.75" customHeight="1">
      <c r="A303" s="37"/>
      <c r="B303" s="38"/>
      <c r="C303" s="260" t="s">
        <v>704</v>
      </c>
      <c r="D303" s="260" t="s">
        <v>172</v>
      </c>
      <c r="E303" s="261" t="s">
        <v>705</v>
      </c>
      <c r="F303" s="262" t="s">
        <v>706</v>
      </c>
      <c r="G303" s="263" t="s">
        <v>552</v>
      </c>
      <c r="H303" s="284"/>
      <c r="I303" s="265"/>
      <c r="J303" s="266">
        <f>ROUND(I303*H303,2)</f>
        <v>0</v>
      </c>
      <c r="K303" s="267"/>
      <c r="L303" s="40"/>
      <c r="M303" s="268" t="s">
        <v>1</v>
      </c>
      <c r="N303" s="269" t="s">
        <v>44</v>
      </c>
      <c r="O303" s="90"/>
      <c r="P303" s="270">
        <f>O303*H303</f>
        <v>0</v>
      </c>
      <c r="Q303" s="270">
        <v>0</v>
      </c>
      <c r="R303" s="270">
        <f>Q303*H303</f>
        <v>0</v>
      </c>
      <c r="S303" s="270">
        <v>0</v>
      </c>
      <c r="T303" s="271">
        <f>S303*H303</f>
        <v>0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72" t="s">
        <v>251</v>
      </c>
      <c r="AT303" s="272" t="s">
        <v>172</v>
      </c>
      <c r="AU303" s="272" t="s">
        <v>91</v>
      </c>
      <c r="AY303" s="14" t="s">
        <v>168</v>
      </c>
      <c r="BE303" s="147">
        <f>IF(N303="základní",J303,0)</f>
        <v>0</v>
      </c>
      <c r="BF303" s="147">
        <f>IF(N303="snížená",J303,0)</f>
        <v>0</v>
      </c>
      <c r="BG303" s="147">
        <f>IF(N303="zákl. přenesená",J303,0)</f>
        <v>0</v>
      </c>
      <c r="BH303" s="147">
        <f>IF(N303="sníž. přenesená",J303,0)</f>
        <v>0</v>
      </c>
      <c r="BI303" s="147">
        <f>IF(N303="nulová",J303,0)</f>
        <v>0</v>
      </c>
      <c r="BJ303" s="14" t="s">
        <v>91</v>
      </c>
      <c r="BK303" s="147">
        <f>ROUND(I303*H303,2)</f>
        <v>0</v>
      </c>
      <c r="BL303" s="14" t="s">
        <v>251</v>
      </c>
      <c r="BM303" s="272" t="s">
        <v>707</v>
      </c>
    </row>
    <row r="304" s="12" customFormat="1" ht="22.8" customHeight="1">
      <c r="A304" s="12"/>
      <c r="B304" s="244"/>
      <c r="C304" s="245"/>
      <c r="D304" s="246" t="s">
        <v>77</v>
      </c>
      <c r="E304" s="258" t="s">
        <v>708</v>
      </c>
      <c r="F304" s="258" t="s">
        <v>709</v>
      </c>
      <c r="G304" s="245"/>
      <c r="H304" s="245"/>
      <c r="I304" s="248"/>
      <c r="J304" s="259">
        <f>BK304</f>
        <v>0</v>
      </c>
      <c r="K304" s="245"/>
      <c r="L304" s="250"/>
      <c r="M304" s="251"/>
      <c r="N304" s="252"/>
      <c r="O304" s="252"/>
      <c r="P304" s="253">
        <f>SUM(P305:P316)</f>
        <v>0</v>
      </c>
      <c r="Q304" s="252"/>
      <c r="R304" s="253">
        <f>SUM(R305:R316)</f>
        <v>0.016</v>
      </c>
      <c r="S304" s="252"/>
      <c r="T304" s="254">
        <f>SUM(T305:T316)</f>
        <v>0.14646999999999999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55" t="s">
        <v>91</v>
      </c>
      <c r="AT304" s="256" t="s">
        <v>77</v>
      </c>
      <c r="AU304" s="256" t="s">
        <v>85</v>
      </c>
      <c r="AY304" s="255" t="s">
        <v>168</v>
      </c>
      <c r="BK304" s="257">
        <f>SUM(BK305:BK316)</f>
        <v>0</v>
      </c>
    </row>
    <row r="305" s="2" customFormat="1" ht="21.75" customHeight="1">
      <c r="A305" s="37"/>
      <c r="B305" s="38"/>
      <c r="C305" s="260" t="s">
        <v>710</v>
      </c>
      <c r="D305" s="260" t="s">
        <v>172</v>
      </c>
      <c r="E305" s="261" t="s">
        <v>711</v>
      </c>
      <c r="F305" s="262" t="s">
        <v>712</v>
      </c>
      <c r="G305" s="263" t="s">
        <v>175</v>
      </c>
      <c r="H305" s="264">
        <v>4</v>
      </c>
      <c r="I305" s="265"/>
      <c r="J305" s="266">
        <f>ROUND(I305*H305,2)</f>
        <v>0</v>
      </c>
      <c r="K305" s="267"/>
      <c r="L305" s="40"/>
      <c r="M305" s="268" t="s">
        <v>1</v>
      </c>
      <c r="N305" s="269" t="s">
        <v>44</v>
      </c>
      <c r="O305" s="90"/>
      <c r="P305" s="270">
        <f>O305*H305</f>
        <v>0</v>
      </c>
      <c r="Q305" s="270">
        <v>8.0000000000000007E-05</v>
      </c>
      <c r="R305" s="270">
        <f>Q305*H305</f>
        <v>0.00032000000000000003</v>
      </c>
      <c r="S305" s="270">
        <v>0.024930000000000001</v>
      </c>
      <c r="T305" s="271">
        <f>S305*H305</f>
        <v>0.099720000000000003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72" t="s">
        <v>251</v>
      </c>
      <c r="AT305" s="272" t="s">
        <v>172</v>
      </c>
      <c r="AU305" s="272" t="s">
        <v>91</v>
      </c>
      <c r="AY305" s="14" t="s">
        <v>168</v>
      </c>
      <c r="BE305" s="147">
        <f>IF(N305="základní",J305,0)</f>
        <v>0</v>
      </c>
      <c r="BF305" s="147">
        <f>IF(N305="snížená",J305,0)</f>
        <v>0</v>
      </c>
      <c r="BG305" s="147">
        <f>IF(N305="zákl. přenesená",J305,0)</f>
        <v>0</v>
      </c>
      <c r="BH305" s="147">
        <f>IF(N305="sníž. přenesená",J305,0)</f>
        <v>0</v>
      </c>
      <c r="BI305" s="147">
        <f>IF(N305="nulová",J305,0)</f>
        <v>0</v>
      </c>
      <c r="BJ305" s="14" t="s">
        <v>91</v>
      </c>
      <c r="BK305" s="147">
        <f>ROUND(I305*H305,2)</f>
        <v>0</v>
      </c>
      <c r="BL305" s="14" t="s">
        <v>251</v>
      </c>
      <c r="BM305" s="272" t="s">
        <v>713</v>
      </c>
    </row>
    <row r="306" s="2" customFormat="1" ht="21.75" customHeight="1">
      <c r="A306" s="37"/>
      <c r="B306" s="38"/>
      <c r="C306" s="260" t="s">
        <v>714</v>
      </c>
      <c r="D306" s="260" t="s">
        <v>172</v>
      </c>
      <c r="E306" s="261" t="s">
        <v>715</v>
      </c>
      <c r="F306" s="262" t="s">
        <v>716</v>
      </c>
      <c r="G306" s="263" t="s">
        <v>175</v>
      </c>
      <c r="H306" s="264">
        <v>1</v>
      </c>
      <c r="I306" s="265"/>
      <c r="J306" s="266">
        <f>ROUND(I306*H306,2)</f>
        <v>0</v>
      </c>
      <c r="K306" s="267"/>
      <c r="L306" s="40"/>
      <c r="M306" s="268" t="s">
        <v>1</v>
      </c>
      <c r="N306" s="269" t="s">
        <v>44</v>
      </c>
      <c r="O306" s="90"/>
      <c r="P306" s="270">
        <f>O306*H306</f>
        <v>0</v>
      </c>
      <c r="Q306" s="270">
        <v>8.0000000000000007E-05</v>
      </c>
      <c r="R306" s="270">
        <f>Q306*H306</f>
        <v>8.0000000000000007E-05</v>
      </c>
      <c r="S306" s="270">
        <v>0.04675</v>
      </c>
      <c r="T306" s="271">
        <f>S306*H306</f>
        <v>0.04675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72" t="s">
        <v>251</v>
      </c>
      <c r="AT306" s="272" t="s">
        <v>172</v>
      </c>
      <c r="AU306" s="272" t="s">
        <v>91</v>
      </c>
      <c r="AY306" s="14" t="s">
        <v>168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91</v>
      </c>
      <c r="BK306" s="147">
        <f>ROUND(I306*H306,2)</f>
        <v>0</v>
      </c>
      <c r="BL306" s="14" t="s">
        <v>251</v>
      </c>
      <c r="BM306" s="272" t="s">
        <v>717</v>
      </c>
    </row>
    <row r="307" s="2" customFormat="1" ht="21.75" customHeight="1">
      <c r="A307" s="37"/>
      <c r="B307" s="38"/>
      <c r="C307" s="260" t="s">
        <v>718</v>
      </c>
      <c r="D307" s="260" t="s">
        <v>172</v>
      </c>
      <c r="E307" s="261" t="s">
        <v>719</v>
      </c>
      <c r="F307" s="262" t="s">
        <v>720</v>
      </c>
      <c r="G307" s="263" t="s">
        <v>175</v>
      </c>
      <c r="H307" s="264">
        <v>2</v>
      </c>
      <c r="I307" s="265"/>
      <c r="J307" s="266">
        <f>ROUND(I307*H307,2)</f>
        <v>0</v>
      </c>
      <c r="K307" s="267"/>
      <c r="L307" s="40"/>
      <c r="M307" s="268" t="s">
        <v>1</v>
      </c>
      <c r="N307" s="269" t="s">
        <v>44</v>
      </c>
      <c r="O307" s="90"/>
      <c r="P307" s="270">
        <f>O307*H307</f>
        <v>0</v>
      </c>
      <c r="Q307" s="270">
        <v>0</v>
      </c>
      <c r="R307" s="270">
        <f>Q307*H307</f>
        <v>0</v>
      </c>
      <c r="S307" s="270">
        <v>0</v>
      </c>
      <c r="T307" s="271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72" t="s">
        <v>251</v>
      </c>
      <c r="AT307" s="272" t="s">
        <v>172</v>
      </c>
      <c r="AU307" s="272" t="s">
        <v>91</v>
      </c>
      <c r="AY307" s="14" t="s">
        <v>168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91</v>
      </c>
      <c r="BK307" s="147">
        <f>ROUND(I307*H307,2)</f>
        <v>0</v>
      </c>
      <c r="BL307" s="14" t="s">
        <v>251</v>
      </c>
      <c r="BM307" s="272" t="s">
        <v>721</v>
      </c>
    </row>
    <row r="308" s="2" customFormat="1" ht="21.75" customHeight="1">
      <c r="A308" s="37"/>
      <c r="B308" s="38"/>
      <c r="C308" s="260" t="s">
        <v>722</v>
      </c>
      <c r="D308" s="260" t="s">
        <v>172</v>
      </c>
      <c r="E308" s="261" t="s">
        <v>723</v>
      </c>
      <c r="F308" s="262" t="s">
        <v>724</v>
      </c>
      <c r="G308" s="263" t="s">
        <v>175</v>
      </c>
      <c r="H308" s="264">
        <v>1</v>
      </c>
      <c r="I308" s="265"/>
      <c r="J308" s="266">
        <f>ROUND(I308*H308,2)</f>
        <v>0</v>
      </c>
      <c r="K308" s="267"/>
      <c r="L308" s="40"/>
      <c r="M308" s="268" t="s">
        <v>1</v>
      </c>
      <c r="N308" s="269" t="s">
        <v>44</v>
      </c>
      <c r="O308" s="90"/>
      <c r="P308" s="270">
        <f>O308*H308</f>
        <v>0</v>
      </c>
      <c r="Q308" s="270">
        <v>0</v>
      </c>
      <c r="R308" s="270">
        <f>Q308*H308</f>
        <v>0</v>
      </c>
      <c r="S308" s="270">
        <v>0</v>
      </c>
      <c r="T308" s="27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72" t="s">
        <v>251</v>
      </c>
      <c r="AT308" s="272" t="s">
        <v>172</v>
      </c>
      <c r="AU308" s="272" t="s">
        <v>91</v>
      </c>
      <c r="AY308" s="14" t="s">
        <v>168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91</v>
      </c>
      <c r="BK308" s="147">
        <f>ROUND(I308*H308,2)</f>
        <v>0</v>
      </c>
      <c r="BL308" s="14" t="s">
        <v>251</v>
      </c>
      <c r="BM308" s="272" t="s">
        <v>725</v>
      </c>
    </row>
    <row r="309" s="2" customFormat="1" ht="21.75" customHeight="1">
      <c r="A309" s="37"/>
      <c r="B309" s="38"/>
      <c r="C309" s="260" t="s">
        <v>726</v>
      </c>
      <c r="D309" s="260" t="s">
        <v>172</v>
      </c>
      <c r="E309" s="261" t="s">
        <v>727</v>
      </c>
      <c r="F309" s="262" t="s">
        <v>728</v>
      </c>
      <c r="G309" s="263" t="s">
        <v>175</v>
      </c>
      <c r="H309" s="264">
        <v>1</v>
      </c>
      <c r="I309" s="265"/>
      <c r="J309" s="266">
        <f>ROUND(I309*H309,2)</f>
        <v>0</v>
      </c>
      <c r="K309" s="267"/>
      <c r="L309" s="40"/>
      <c r="M309" s="268" t="s">
        <v>1</v>
      </c>
      <c r="N309" s="269" t="s">
        <v>44</v>
      </c>
      <c r="O309" s="90"/>
      <c r="P309" s="270">
        <f>O309*H309</f>
        <v>0</v>
      </c>
      <c r="Q309" s="270">
        <v>0</v>
      </c>
      <c r="R309" s="270">
        <f>Q309*H309</f>
        <v>0</v>
      </c>
      <c r="S309" s="270">
        <v>0</v>
      </c>
      <c r="T309" s="27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72" t="s">
        <v>251</v>
      </c>
      <c r="AT309" s="272" t="s">
        <v>172</v>
      </c>
      <c r="AU309" s="272" t="s">
        <v>91</v>
      </c>
      <c r="AY309" s="14" t="s">
        <v>168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91</v>
      </c>
      <c r="BK309" s="147">
        <f>ROUND(I309*H309,2)</f>
        <v>0</v>
      </c>
      <c r="BL309" s="14" t="s">
        <v>251</v>
      </c>
      <c r="BM309" s="272" t="s">
        <v>729</v>
      </c>
    </row>
    <row r="310" s="2" customFormat="1" ht="21.75" customHeight="1">
      <c r="A310" s="37"/>
      <c r="B310" s="38"/>
      <c r="C310" s="260" t="s">
        <v>730</v>
      </c>
      <c r="D310" s="260" t="s">
        <v>172</v>
      </c>
      <c r="E310" s="261" t="s">
        <v>731</v>
      </c>
      <c r="F310" s="262" t="s">
        <v>732</v>
      </c>
      <c r="G310" s="263" t="s">
        <v>175</v>
      </c>
      <c r="H310" s="264">
        <v>1</v>
      </c>
      <c r="I310" s="265"/>
      <c r="J310" s="266">
        <f>ROUND(I310*H310,2)</f>
        <v>0</v>
      </c>
      <c r="K310" s="267"/>
      <c r="L310" s="40"/>
      <c r="M310" s="268" t="s">
        <v>1</v>
      </c>
      <c r="N310" s="269" t="s">
        <v>44</v>
      </c>
      <c r="O310" s="90"/>
      <c r="P310" s="270">
        <f>O310*H310</f>
        <v>0</v>
      </c>
      <c r="Q310" s="270">
        <v>0.015599999999999999</v>
      </c>
      <c r="R310" s="270">
        <f>Q310*H310</f>
        <v>0.015599999999999999</v>
      </c>
      <c r="S310" s="270">
        <v>0</v>
      </c>
      <c r="T310" s="27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72" t="s">
        <v>251</v>
      </c>
      <c r="AT310" s="272" t="s">
        <v>172</v>
      </c>
      <c r="AU310" s="272" t="s">
        <v>91</v>
      </c>
      <c r="AY310" s="14" t="s">
        <v>168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91</v>
      </c>
      <c r="BK310" s="147">
        <f>ROUND(I310*H310,2)</f>
        <v>0</v>
      </c>
      <c r="BL310" s="14" t="s">
        <v>251</v>
      </c>
      <c r="BM310" s="272" t="s">
        <v>733</v>
      </c>
    </row>
    <row r="311" s="2" customFormat="1" ht="16.5" customHeight="1">
      <c r="A311" s="37"/>
      <c r="B311" s="38"/>
      <c r="C311" s="260" t="s">
        <v>734</v>
      </c>
      <c r="D311" s="260" t="s">
        <v>172</v>
      </c>
      <c r="E311" s="261" t="s">
        <v>735</v>
      </c>
      <c r="F311" s="262" t="s">
        <v>736</v>
      </c>
      <c r="G311" s="263" t="s">
        <v>184</v>
      </c>
      <c r="H311" s="264">
        <v>2.2200000000000002</v>
      </c>
      <c r="I311" s="265"/>
      <c r="J311" s="266">
        <f>ROUND(I311*H311,2)</f>
        <v>0</v>
      </c>
      <c r="K311" s="267"/>
      <c r="L311" s="40"/>
      <c r="M311" s="268" t="s">
        <v>1</v>
      </c>
      <c r="N311" s="269" t="s">
        <v>44</v>
      </c>
      <c r="O311" s="90"/>
      <c r="P311" s="270">
        <f>O311*H311</f>
        <v>0</v>
      </c>
      <c r="Q311" s="270">
        <v>0</v>
      </c>
      <c r="R311" s="270">
        <f>Q311*H311</f>
        <v>0</v>
      </c>
      <c r="S311" s="270">
        <v>0</v>
      </c>
      <c r="T311" s="27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72" t="s">
        <v>251</v>
      </c>
      <c r="AT311" s="272" t="s">
        <v>172</v>
      </c>
      <c r="AU311" s="272" t="s">
        <v>91</v>
      </c>
      <c r="AY311" s="14" t="s">
        <v>168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91</v>
      </c>
      <c r="BK311" s="147">
        <f>ROUND(I311*H311,2)</f>
        <v>0</v>
      </c>
      <c r="BL311" s="14" t="s">
        <v>251</v>
      </c>
      <c r="BM311" s="272" t="s">
        <v>737</v>
      </c>
    </row>
    <row r="312" s="2" customFormat="1" ht="16.5" customHeight="1">
      <c r="A312" s="37"/>
      <c r="B312" s="38"/>
      <c r="C312" s="260" t="s">
        <v>738</v>
      </c>
      <c r="D312" s="260" t="s">
        <v>172</v>
      </c>
      <c r="E312" s="261" t="s">
        <v>739</v>
      </c>
      <c r="F312" s="262" t="s">
        <v>740</v>
      </c>
      <c r="G312" s="263" t="s">
        <v>175</v>
      </c>
      <c r="H312" s="264">
        <v>4</v>
      </c>
      <c r="I312" s="265"/>
      <c r="J312" s="266">
        <f>ROUND(I312*H312,2)</f>
        <v>0</v>
      </c>
      <c r="K312" s="267"/>
      <c r="L312" s="40"/>
      <c r="M312" s="268" t="s">
        <v>1</v>
      </c>
      <c r="N312" s="269" t="s">
        <v>44</v>
      </c>
      <c r="O312" s="90"/>
      <c r="P312" s="270">
        <f>O312*H312</f>
        <v>0</v>
      </c>
      <c r="Q312" s="270">
        <v>0</v>
      </c>
      <c r="R312" s="270">
        <f>Q312*H312</f>
        <v>0</v>
      </c>
      <c r="S312" s="270">
        <v>0</v>
      </c>
      <c r="T312" s="27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72" t="s">
        <v>251</v>
      </c>
      <c r="AT312" s="272" t="s">
        <v>172</v>
      </c>
      <c r="AU312" s="272" t="s">
        <v>91</v>
      </c>
      <c r="AY312" s="14" t="s">
        <v>168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91</v>
      </c>
      <c r="BK312" s="147">
        <f>ROUND(I312*H312,2)</f>
        <v>0</v>
      </c>
      <c r="BL312" s="14" t="s">
        <v>251</v>
      </c>
      <c r="BM312" s="272" t="s">
        <v>741</v>
      </c>
    </row>
    <row r="313" s="2" customFormat="1" ht="16.5" customHeight="1">
      <c r="A313" s="37"/>
      <c r="B313" s="38"/>
      <c r="C313" s="260" t="s">
        <v>742</v>
      </c>
      <c r="D313" s="260" t="s">
        <v>172</v>
      </c>
      <c r="E313" s="261" t="s">
        <v>743</v>
      </c>
      <c r="F313" s="262" t="s">
        <v>744</v>
      </c>
      <c r="G313" s="263" t="s">
        <v>184</v>
      </c>
      <c r="H313" s="264">
        <v>2.2200000000000002</v>
      </c>
      <c r="I313" s="265"/>
      <c r="J313" s="266">
        <f>ROUND(I313*H313,2)</f>
        <v>0</v>
      </c>
      <c r="K313" s="267"/>
      <c r="L313" s="40"/>
      <c r="M313" s="268" t="s">
        <v>1</v>
      </c>
      <c r="N313" s="269" t="s">
        <v>44</v>
      </c>
      <c r="O313" s="90"/>
      <c r="P313" s="270">
        <f>O313*H313</f>
        <v>0</v>
      </c>
      <c r="Q313" s="270">
        <v>0</v>
      </c>
      <c r="R313" s="270">
        <f>Q313*H313</f>
        <v>0</v>
      </c>
      <c r="S313" s="270">
        <v>0</v>
      </c>
      <c r="T313" s="27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72" t="s">
        <v>251</v>
      </c>
      <c r="AT313" s="272" t="s">
        <v>172</v>
      </c>
      <c r="AU313" s="272" t="s">
        <v>91</v>
      </c>
      <c r="AY313" s="14" t="s">
        <v>168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91</v>
      </c>
      <c r="BK313" s="147">
        <f>ROUND(I313*H313,2)</f>
        <v>0</v>
      </c>
      <c r="BL313" s="14" t="s">
        <v>251</v>
      </c>
      <c r="BM313" s="272" t="s">
        <v>745</v>
      </c>
    </row>
    <row r="314" s="2" customFormat="1" ht="16.5" customHeight="1">
      <c r="A314" s="37"/>
      <c r="B314" s="38"/>
      <c r="C314" s="260" t="s">
        <v>746</v>
      </c>
      <c r="D314" s="260" t="s">
        <v>172</v>
      </c>
      <c r="E314" s="261" t="s">
        <v>747</v>
      </c>
      <c r="F314" s="262" t="s">
        <v>748</v>
      </c>
      <c r="G314" s="263" t="s">
        <v>184</v>
      </c>
      <c r="H314" s="264">
        <v>2.4199999999999999</v>
      </c>
      <c r="I314" s="265"/>
      <c r="J314" s="266">
        <f>ROUND(I314*H314,2)</f>
        <v>0</v>
      </c>
      <c r="K314" s="267"/>
      <c r="L314" s="40"/>
      <c r="M314" s="268" t="s">
        <v>1</v>
      </c>
      <c r="N314" s="269" t="s">
        <v>44</v>
      </c>
      <c r="O314" s="90"/>
      <c r="P314" s="270">
        <f>O314*H314</f>
        <v>0</v>
      </c>
      <c r="Q314" s="270">
        <v>0</v>
      </c>
      <c r="R314" s="270">
        <f>Q314*H314</f>
        <v>0</v>
      </c>
      <c r="S314" s="270">
        <v>0</v>
      </c>
      <c r="T314" s="27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72" t="s">
        <v>251</v>
      </c>
      <c r="AT314" s="272" t="s">
        <v>172</v>
      </c>
      <c r="AU314" s="272" t="s">
        <v>91</v>
      </c>
      <c r="AY314" s="14" t="s">
        <v>168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91</v>
      </c>
      <c r="BK314" s="147">
        <f>ROUND(I314*H314,2)</f>
        <v>0</v>
      </c>
      <c r="BL314" s="14" t="s">
        <v>251</v>
      </c>
      <c r="BM314" s="272" t="s">
        <v>749</v>
      </c>
    </row>
    <row r="315" s="2" customFormat="1" ht="21.75" customHeight="1">
      <c r="A315" s="37"/>
      <c r="B315" s="38"/>
      <c r="C315" s="260" t="s">
        <v>750</v>
      </c>
      <c r="D315" s="260" t="s">
        <v>172</v>
      </c>
      <c r="E315" s="261" t="s">
        <v>751</v>
      </c>
      <c r="F315" s="262" t="s">
        <v>752</v>
      </c>
      <c r="G315" s="263" t="s">
        <v>552</v>
      </c>
      <c r="H315" s="284"/>
      <c r="I315" s="265"/>
      <c r="J315" s="266">
        <f>ROUND(I315*H315,2)</f>
        <v>0</v>
      </c>
      <c r="K315" s="267"/>
      <c r="L315" s="40"/>
      <c r="M315" s="268" t="s">
        <v>1</v>
      </c>
      <c r="N315" s="269" t="s">
        <v>44</v>
      </c>
      <c r="O315" s="90"/>
      <c r="P315" s="270">
        <f>O315*H315</f>
        <v>0</v>
      </c>
      <c r="Q315" s="270">
        <v>0</v>
      </c>
      <c r="R315" s="270">
        <f>Q315*H315</f>
        <v>0</v>
      </c>
      <c r="S315" s="270">
        <v>0</v>
      </c>
      <c r="T315" s="27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72" t="s">
        <v>251</v>
      </c>
      <c r="AT315" s="272" t="s">
        <v>172</v>
      </c>
      <c r="AU315" s="272" t="s">
        <v>91</v>
      </c>
      <c r="AY315" s="14" t="s">
        <v>168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91</v>
      </c>
      <c r="BK315" s="147">
        <f>ROUND(I315*H315,2)</f>
        <v>0</v>
      </c>
      <c r="BL315" s="14" t="s">
        <v>251</v>
      </c>
      <c r="BM315" s="272" t="s">
        <v>753</v>
      </c>
    </row>
    <row r="316" s="2" customFormat="1" ht="21.75" customHeight="1">
      <c r="A316" s="37"/>
      <c r="B316" s="38"/>
      <c r="C316" s="260" t="s">
        <v>754</v>
      </c>
      <c r="D316" s="260" t="s">
        <v>172</v>
      </c>
      <c r="E316" s="261" t="s">
        <v>755</v>
      </c>
      <c r="F316" s="262" t="s">
        <v>756</v>
      </c>
      <c r="G316" s="263" t="s">
        <v>552</v>
      </c>
      <c r="H316" s="284"/>
      <c r="I316" s="265"/>
      <c r="J316" s="266">
        <f>ROUND(I316*H316,2)</f>
        <v>0</v>
      </c>
      <c r="K316" s="267"/>
      <c r="L316" s="40"/>
      <c r="M316" s="268" t="s">
        <v>1</v>
      </c>
      <c r="N316" s="269" t="s">
        <v>44</v>
      </c>
      <c r="O316" s="90"/>
      <c r="P316" s="270">
        <f>O316*H316</f>
        <v>0</v>
      </c>
      <c r="Q316" s="270">
        <v>0</v>
      </c>
      <c r="R316" s="270">
        <f>Q316*H316</f>
        <v>0</v>
      </c>
      <c r="S316" s="270">
        <v>0</v>
      </c>
      <c r="T316" s="27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72" t="s">
        <v>251</v>
      </c>
      <c r="AT316" s="272" t="s">
        <v>172</v>
      </c>
      <c r="AU316" s="272" t="s">
        <v>91</v>
      </c>
      <c r="AY316" s="14" t="s">
        <v>168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91</v>
      </c>
      <c r="BK316" s="147">
        <f>ROUND(I316*H316,2)</f>
        <v>0</v>
      </c>
      <c r="BL316" s="14" t="s">
        <v>251</v>
      </c>
      <c r="BM316" s="272" t="s">
        <v>757</v>
      </c>
    </row>
    <row r="317" s="12" customFormat="1" ht="22.8" customHeight="1">
      <c r="A317" s="12"/>
      <c r="B317" s="244"/>
      <c r="C317" s="245"/>
      <c r="D317" s="246" t="s">
        <v>77</v>
      </c>
      <c r="E317" s="258" t="s">
        <v>758</v>
      </c>
      <c r="F317" s="258" t="s">
        <v>759</v>
      </c>
      <c r="G317" s="245"/>
      <c r="H317" s="245"/>
      <c r="I317" s="248"/>
      <c r="J317" s="259">
        <f>BK317</f>
        <v>0</v>
      </c>
      <c r="K317" s="245"/>
      <c r="L317" s="250"/>
      <c r="M317" s="251"/>
      <c r="N317" s="252"/>
      <c r="O317" s="252"/>
      <c r="P317" s="253">
        <f>SUM(P318:P364)</f>
        <v>0</v>
      </c>
      <c r="Q317" s="252"/>
      <c r="R317" s="253">
        <f>SUM(R318:R364)</f>
        <v>0.045505000000000004</v>
      </c>
      <c r="S317" s="252"/>
      <c r="T317" s="254">
        <f>SUM(T318:T364)</f>
        <v>0.013480000000000001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55" t="s">
        <v>91</v>
      </c>
      <c r="AT317" s="256" t="s">
        <v>77</v>
      </c>
      <c r="AU317" s="256" t="s">
        <v>85</v>
      </c>
      <c r="AY317" s="255" t="s">
        <v>168</v>
      </c>
      <c r="BK317" s="257">
        <f>SUM(BK318:BK364)</f>
        <v>0</v>
      </c>
    </row>
    <row r="318" s="2" customFormat="1" ht="16.5" customHeight="1">
      <c r="A318" s="37"/>
      <c r="B318" s="38"/>
      <c r="C318" s="260" t="s">
        <v>760</v>
      </c>
      <c r="D318" s="260" t="s">
        <v>172</v>
      </c>
      <c r="E318" s="261" t="s">
        <v>761</v>
      </c>
      <c r="F318" s="262" t="s">
        <v>762</v>
      </c>
      <c r="G318" s="263" t="s">
        <v>763</v>
      </c>
      <c r="H318" s="264">
        <v>1</v>
      </c>
      <c r="I318" s="265"/>
      <c r="J318" s="266">
        <f>ROUND(I318*H318,2)</f>
        <v>0</v>
      </c>
      <c r="K318" s="267"/>
      <c r="L318" s="40"/>
      <c r="M318" s="268" t="s">
        <v>1</v>
      </c>
      <c r="N318" s="269" t="s">
        <v>44</v>
      </c>
      <c r="O318" s="90"/>
      <c r="P318" s="270">
        <f>O318*H318</f>
        <v>0</v>
      </c>
      <c r="Q318" s="270">
        <v>0</v>
      </c>
      <c r="R318" s="270">
        <f>Q318*H318</f>
        <v>0</v>
      </c>
      <c r="S318" s="270">
        <v>0</v>
      </c>
      <c r="T318" s="27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72" t="s">
        <v>251</v>
      </c>
      <c r="AT318" s="272" t="s">
        <v>172</v>
      </c>
      <c r="AU318" s="272" t="s">
        <v>91</v>
      </c>
      <c r="AY318" s="14" t="s">
        <v>168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91</v>
      </c>
      <c r="BK318" s="147">
        <f>ROUND(I318*H318,2)</f>
        <v>0</v>
      </c>
      <c r="BL318" s="14" t="s">
        <v>251</v>
      </c>
      <c r="BM318" s="272" t="s">
        <v>764</v>
      </c>
    </row>
    <row r="319" s="2" customFormat="1" ht="16.5" customHeight="1">
      <c r="A319" s="37"/>
      <c r="B319" s="38"/>
      <c r="C319" s="260" t="s">
        <v>765</v>
      </c>
      <c r="D319" s="260" t="s">
        <v>172</v>
      </c>
      <c r="E319" s="261" t="s">
        <v>766</v>
      </c>
      <c r="F319" s="262" t="s">
        <v>767</v>
      </c>
      <c r="G319" s="263" t="s">
        <v>175</v>
      </c>
      <c r="H319" s="264">
        <v>62</v>
      </c>
      <c r="I319" s="265"/>
      <c r="J319" s="266">
        <f>ROUND(I319*H319,2)</f>
        <v>0</v>
      </c>
      <c r="K319" s="267"/>
      <c r="L319" s="40"/>
      <c r="M319" s="268" t="s">
        <v>1</v>
      </c>
      <c r="N319" s="269" t="s">
        <v>44</v>
      </c>
      <c r="O319" s="90"/>
      <c r="P319" s="270">
        <f>O319*H319</f>
        <v>0</v>
      </c>
      <c r="Q319" s="270">
        <v>0</v>
      </c>
      <c r="R319" s="270">
        <f>Q319*H319</f>
        <v>0</v>
      </c>
      <c r="S319" s="270">
        <v>0</v>
      </c>
      <c r="T319" s="27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72" t="s">
        <v>251</v>
      </c>
      <c r="AT319" s="272" t="s">
        <v>172</v>
      </c>
      <c r="AU319" s="272" t="s">
        <v>91</v>
      </c>
      <c r="AY319" s="14" t="s">
        <v>168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91</v>
      </c>
      <c r="BK319" s="147">
        <f>ROUND(I319*H319,2)</f>
        <v>0</v>
      </c>
      <c r="BL319" s="14" t="s">
        <v>251</v>
      </c>
      <c r="BM319" s="272" t="s">
        <v>768</v>
      </c>
    </row>
    <row r="320" s="2" customFormat="1" ht="33" customHeight="1">
      <c r="A320" s="37"/>
      <c r="B320" s="38"/>
      <c r="C320" s="273" t="s">
        <v>769</v>
      </c>
      <c r="D320" s="273" t="s">
        <v>362</v>
      </c>
      <c r="E320" s="274" t="s">
        <v>770</v>
      </c>
      <c r="F320" s="275" t="s">
        <v>771</v>
      </c>
      <c r="G320" s="276" t="s">
        <v>175</v>
      </c>
      <c r="H320" s="277">
        <v>35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44</v>
      </c>
      <c r="O320" s="90"/>
      <c r="P320" s="270">
        <f>O320*H320</f>
        <v>0</v>
      </c>
      <c r="Q320" s="270">
        <v>9.0000000000000006E-05</v>
      </c>
      <c r="R320" s="270">
        <f>Q320*H320</f>
        <v>0.00315</v>
      </c>
      <c r="S320" s="270">
        <v>0</v>
      </c>
      <c r="T320" s="27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72" t="s">
        <v>335</v>
      </c>
      <c r="AT320" s="272" t="s">
        <v>362</v>
      </c>
      <c r="AU320" s="272" t="s">
        <v>91</v>
      </c>
      <c r="AY320" s="14" t="s">
        <v>168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91</v>
      </c>
      <c r="BK320" s="147">
        <f>ROUND(I320*H320,2)</f>
        <v>0</v>
      </c>
      <c r="BL320" s="14" t="s">
        <v>251</v>
      </c>
      <c r="BM320" s="272" t="s">
        <v>772</v>
      </c>
    </row>
    <row r="321" s="2" customFormat="1" ht="16.5" customHeight="1">
      <c r="A321" s="37"/>
      <c r="B321" s="38"/>
      <c r="C321" s="273" t="s">
        <v>773</v>
      </c>
      <c r="D321" s="273" t="s">
        <v>362</v>
      </c>
      <c r="E321" s="274" t="s">
        <v>774</v>
      </c>
      <c r="F321" s="275" t="s">
        <v>775</v>
      </c>
      <c r="G321" s="276" t="s">
        <v>175</v>
      </c>
      <c r="H321" s="277">
        <v>27</v>
      </c>
      <c r="I321" s="278"/>
      <c r="J321" s="279">
        <f>ROUND(I321*H321,2)</f>
        <v>0</v>
      </c>
      <c r="K321" s="280"/>
      <c r="L321" s="281"/>
      <c r="M321" s="282" t="s">
        <v>1</v>
      </c>
      <c r="N321" s="283" t="s">
        <v>44</v>
      </c>
      <c r="O321" s="90"/>
      <c r="P321" s="270">
        <f>O321*H321</f>
        <v>0</v>
      </c>
      <c r="Q321" s="270">
        <v>3.0000000000000001E-05</v>
      </c>
      <c r="R321" s="270">
        <f>Q321*H321</f>
        <v>0.00081000000000000006</v>
      </c>
      <c r="S321" s="270">
        <v>0</v>
      </c>
      <c r="T321" s="27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72" t="s">
        <v>335</v>
      </c>
      <c r="AT321" s="272" t="s">
        <v>362</v>
      </c>
      <c r="AU321" s="272" t="s">
        <v>91</v>
      </c>
      <c r="AY321" s="14" t="s">
        <v>168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91</v>
      </c>
      <c r="BK321" s="147">
        <f>ROUND(I321*H321,2)</f>
        <v>0</v>
      </c>
      <c r="BL321" s="14" t="s">
        <v>251</v>
      </c>
      <c r="BM321" s="272" t="s">
        <v>776</v>
      </c>
    </row>
    <row r="322" s="2" customFormat="1" ht="21.75" customHeight="1">
      <c r="A322" s="37"/>
      <c r="B322" s="38"/>
      <c r="C322" s="260" t="s">
        <v>777</v>
      </c>
      <c r="D322" s="260" t="s">
        <v>172</v>
      </c>
      <c r="E322" s="261" t="s">
        <v>778</v>
      </c>
      <c r="F322" s="262" t="s">
        <v>779</v>
      </c>
      <c r="G322" s="263" t="s">
        <v>197</v>
      </c>
      <c r="H322" s="264">
        <v>4</v>
      </c>
      <c r="I322" s="265"/>
      <c r="J322" s="266">
        <f>ROUND(I322*H322,2)</f>
        <v>0</v>
      </c>
      <c r="K322" s="267"/>
      <c r="L322" s="40"/>
      <c r="M322" s="268" t="s">
        <v>1</v>
      </c>
      <c r="N322" s="269" t="s">
        <v>44</v>
      </c>
      <c r="O322" s="90"/>
      <c r="P322" s="270">
        <f>O322*H322</f>
        <v>0</v>
      </c>
      <c r="Q322" s="270">
        <v>0</v>
      </c>
      <c r="R322" s="270">
        <f>Q322*H322</f>
        <v>0</v>
      </c>
      <c r="S322" s="270">
        <v>0.00027</v>
      </c>
      <c r="T322" s="271">
        <f>S322*H322</f>
        <v>0.00108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72" t="s">
        <v>251</v>
      </c>
      <c r="AT322" s="272" t="s">
        <v>172</v>
      </c>
      <c r="AU322" s="272" t="s">
        <v>91</v>
      </c>
      <c r="AY322" s="14" t="s">
        <v>168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91</v>
      </c>
      <c r="BK322" s="147">
        <f>ROUND(I322*H322,2)</f>
        <v>0</v>
      </c>
      <c r="BL322" s="14" t="s">
        <v>251</v>
      </c>
      <c r="BM322" s="272" t="s">
        <v>780</v>
      </c>
    </row>
    <row r="323" s="2" customFormat="1" ht="21.75" customHeight="1">
      <c r="A323" s="37"/>
      <c r="B323" s="38"/>
      <c r="C323" s="260" t="s">
        <v>781</v>
      </c>
      <c r="D323" s="260" t="s">
        <v>172</v>
      </c>
      <c r="E323" s="261" t="s">
        <v>782</v>
      </c>
      <c r="F323" s="262" t="s">
        <v>783</v>
      </c>
      <c r="G323" s="263" t="s">
        <v>197</v>
      </c>
      <c r="H323" s="264">
        <v>221.5</v>
      </c>
      <c r="I323" s="265"/>
      <c r="J323" s="266">
        <f>ROUND(I323*H323,2)</f>
        <v>0</v>
      </c>
      <c r="K323" s="267"/>
      <c r="L323" s="40"/>
      <c r="M323" s="268" t="s">
        <v>1</v>
      </c>
      <c r="N323" s="269" t="s">
        <v>44</v>
      </c>
      <c r="O323" s="90"/>
      <c r="P323" s="270">
        <f>O323*H323</f>
        <v>0</v>
      </c>
      <c r="Q323" s="270">
        <v>0</v>
      </c>
      <c r="R323" s="270">
        <f>Q323*H323</f>
        <v>0</v>
      </c>
      <c r="S323" s="270">
        <v>0</v>
      </c>
      <c r="T323" s="27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72" t="s">
        <v>251</v>
      </c>
      <c r="AT323" s="272" t="s">
        <v>172</v>
      </c>
      <c r="AU323" s="272" t="s">
        <v>91</v>
      </c>
      <c r="AY323" s="14" t="s">
        <v>168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91</v>
      </c>
      <c r="BK323" s="147">
        <f>ROUND(I323*H323,2)</f>
        <v>0</v>
      </c>
      <c r="BL323" s="14" t="s">
        <v>251</v>
      </c>
      <c r="BM323" s="272" t="s">
        <v>784</v>
      </c>
    </row>
    <row r="324" s="2" customFormat="1" ht="16.5" customHeight="1">
      <c r="A324" s="37"/>
      <c r="B324" s="38"/>
      <c r="C324" s="273" t="s">
        <v>785</v>
      </c>
      <c r="D324" s="273" t="s">
        <v>362</v>
      </c>
      <c r="E324" s="274" t="s">
        <v>786</v>
      </c>
      <c r="F324" s="275" t="s">
        <v>787</v>
      </c>
      <c r="G324" s="276" t="s">
        <v>197</v>
      </c>
      <c r="H324" s="277">
        <v>104</v>
      </c>
      <c r="I324" s="278"/>
      <c r="J324" s="279">
        <f>ROUND(I324*H324,2)</f>
        <v>0</v>
      </c>
      <c r="K324" s="280"/>
      <c r="L324" s="281"/>
      <c r="M324" s="282" t="s">
        <v>1</v>
      </c>
      <c r="N324" s="283" t="s">
        <v>44</v>
      </c>
      <c r="O324" s="90"/>
      <c r="P324" s="270">
        <f>O324*H324</f>
        <v>0</v>
      </c>
      <c r="Q324" s="270">
        <v>6.9999999999999994E-05</v>
      </c>
      <c r="R324" s="270">
        <f>Q324*H324</f>
        <v>0.0072799999999999991</v>
      </c>
      <c r="S324" s="270">
        <v>0</v>
      </c>
      <c r="T324" s="27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72" t="s">
        <v>335</v>
      </c>
      <c r="AT324" s="272" t="s">
        <v>362</v>
      </c>
      <c r="AU324" s="272" t="s">
        <v>91</v>
      </c>
      <c r="AY324" s="14" t="s">
        <v>168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91</v>
      </c>
      <c r="BK324" s="147">
        <f>ROUND(I324*H324,2)</f>
        <v>0</v>
      </c>
      <c r="BL324" s="14" t="s">
        <v>251</v>
      </c>
      <c r="BM324" s="272" t="s">
        <v>788</v>
      </c>
    </row>
    <row r="325" s="2" customFormat="1" ht="16.5" customHeight="1">
      <c r="A325" s="37"/>
      <c r="B325" s="38"/>
      <c r="C325" s="273" t="s">
        <v>789</v>
      </c>
      <c r="D325" s="273" t="s">
        <v>362</v>
      </c>
      <c r="E325" s="274" t="s">
        <v>790</v>
      </c>
      <c r="F325" s="275" t="s">
        <v>791</v>
      </c>
      <c r="G325" s="276" t="s">
        <v>197</v>
      </c>
      <c r="H325" s="277">
        <v>163.5</v>
      </c>
      <c r="I325" s="278"/>
      <c r="J325" s="279">
        <f>ROUND(I325*H325,2)</f>
        <v>0</v>
      </c>
      <c r="K325" s="280"/>
      <c r="L325" s="281"/>
      <c r="M325" s="282" t="s">
        <v>1</v>
      </c>
      <c r="N325" s="283" t="s">
        <v>44</v>
      </c>
      <c r="O325" s="90"/>
      <c r="P325" s="270">
        <f>O325*H325</f>
        <v>0</v>
      </c>
      <c r="Q325" s="270">
        <v>0.00011</v>
      </c>
      <c r="R325" s="270">
        <f>Q325*H325</f>
        <v>0.017985000000000001</v>
      </c>
      <c r="S325" s="270">
        <v>0</v>
      </c>
      <c r="T325" s="27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72" t="s">
        <v>335</v>
      </c>
      <c r="AT325" s="272" t="s">
        <v>362</v>
      </c>
      <c r="AU325" s="272" t="s">
        <v>91</v>
      </c>
      <c r="AY325" s="14" t="s">
        <v>168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91</v>
      </c>
      <c r="BK325" s="147">
        <f>ROUND(I325*H325,2)</f>
        <v>0</v>
      </c>
      <c r="BL325" s="14" t="s">
        <v>251</v>
      </c>
      <c r="BM325" s="272" t="s">
        <v>792</v>
      </c>
    </row>
    <row r="326" s="2" customFormat="1" ht="16.5" customHeight="1">
      <c r="A326" s="37"/>
      <c r="B326" s="38"/>
      <c r="C326" s="273" t="s">
        <v>793</v>
      </c>
      <c r="D326" s="273" t="s">
        <v>362</v>
      </c>
      <c r="E326" s="274" t="s">
        <v>794</v>
      </c>
      <c r="F326" s="275" t="s">
        <v>795</v>
      </c>
      <c r="G326" s="276" t="s">
        <v>175</v>
      </c>
      <c r="H326" s="277">
        <v>4</v>
      </c>
      <c r="I326" s="278"/>
      <c r="J326" s="279">
        <f>ROUND(I326*H326,2)</f>
        <v>0</v>
      </c>
      <c r="K326" s="280"/>
      <c r="L326" s="281"/>
      <c r="M326" s="282" t="s">
        <v>1</v>
      </c>
      <c r="N326" s="283" t="s">
        <v>44</v>
      </c>
      <c r="O326" s="90"/>
      <c r="P326" s="270">
        <f>O326*H326</f>
        <v>0</v>
      </c>
      <c r="Q326" s="270">
        <v>0.00016000000000000001</v>
      </c>
      <c r="R326" s="270">
        <f>Q326*H326</f>
        <v>0.00064000000000000005</v>
      </c>
      <c r="S326" s="270">
        <v>0</v>
      </c>
      <c r="T326" s="27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72" t="s">
        <v>335</v>
      </c>
      <c r="AT326" s="272" t="s">
        <v>362</v>
      </c>
      <c r="AU326" s="272" t="s">
        <v>91</v>
      </c>
      <c r="AY326" s="14" t="s">
        <v>168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91</v>
      </c>
      <c r="BK326" s="147">
        <f>ROUND(I326*H326,2)</f>
        <v>0</v>
      </c>
      <c r="BL326" s="14" t="s">
        <v>251</v>
      </c>
      <c r="BM326" s="272" t="s">
        <v>796</v>
      </c>
    </row>
    <row r="327" s="2" customFormat="1" ht="21.75" customHeight="1">
      <c r="A327" s="37"/>
      <c r="B327" s="38"/>
      <c r="C327" s="260" t="s">
        <v>797</v>
      </c>
      <c r="D327" s="260" t="s">
        <v>172</v>
      </c>
      <c r="E327" s="261" t="s">
        <v>798</v>
      </c>
      <c r="F327" s="262" t="s">
        <v>799</v>
      </c>
      <c r="G327" s="263" t="s">
        <v>197</v>
      </c>
      <c r="H327" s="264">
        <v>12</v>
      </c>
      <c r="I327" s="265"/>
      <c r="J327" s="266">
        <f>ROUND(I327*H327,2)</f>
        <v>0</v>
      </c>
      <c r="K327" s="267"/>
      <c r="L327" s="40"/>
      <c r="M327" s="268" t="s">
        <v>1</v>
      </c>
      <c r="N327" s="269" t="s">
        <v>44</v>
      </c>
      <c r="O327" s="90"/>
      <c r="P327" s="270">
        <f>O327*H327</f>
        <v>0</v>
      </c>
      <c r="Q327" s="270">
        <v>0</v>
      </c>
      <c r="R327" s="270">
        <f>Q327*H327</f>
        <v>0</v>
      </c>
      <c r="S327" s="270">
        <v>0</v>
      </c>
      <c r="T327" s="27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72" t="s">
        <v>251</v>
      </c>
      <c r="AT327" s="272" t="s">
        <v>172</v>
      </c>
      <c r="AU327" s="272" t="s">
        <v>91</v>
      </c>
      <c r="AY327" s="14" t="s">
        <v>168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91</v>
      </c>
      <c r="BK327" s="147">
        <f>ROUND(I327*H327,2)</f>
        <v>0</v>
      </c>
      <c r="BL327" s="14" t="s">
        <v>251</v>
      </c>
      <c r="BM327" s="272" t="s">
        <v>800</v>
      </c>
    </row>
    <row r="328" s="2" customFormat="1" ht="16.5" customHeight="1">
      <c r="A328" s="37"/>
      <c r="B328" s="38"/>
      <c r="C328" s="273" t="s">
        <v>801</v>
      </c>
      <c r="D328" s="273" t="s">
        <v>362</v>
      </c>
      <c r="E328" s="274" t="s">
        <v>802</v>
      </c>
      <c r="F328" s="275" t="s">
        <v>803</v>
      </c>
      <c r="G328" s="276" t="s">
        <v>197</v>
      </c>
      <c r="H328" s="277">
        <v>14</v>
      </c>
      <c r="I328" s="278"/>
      <c r="J328" s="279">
        <f>ROUND(I328*H328,2)</f>
        <v>0</v>
      </c>
      <c r="K328" s="280"/>
      <c r="L328" s="281"/>
      <c r="M328" s="282" t="s">
        <v>1</v>
      </c>
      <c r="N328" s="283" t="s">
        <v>44</v>
      </c>
      <c r="O328" s="90"/>
      <c r="P328" s="270">
        <f>O328*H328</f>
        <v>0</v>
      </c>
      <c r="Q328" s="270">
        <v>0.00025000000000000001</v>
      </c>
      <c r="R328" s="270">
        <f>Q328*H328</f>
        <v>0.0035000000000000001</v>
      </c>
      <c r="S328" s="270">
        <v>0</v>
      </c>
      <c r="T328" s="27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72" t="s">
        <v>335</v>
      </c>
      <c r="AT328" s="272" t="s">
        <v>362</v>
      </c>
      <c r="AU328" s="272" t="s">
        <v>91</v>
      </c>
      <c r="AY328" s="14" t="s">
        <v>168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91</v>
      </c>
      <c r="BK328" s="147">
        <f>ROUND(I328*H328,2)</f>
        <v>0</v>
      </c>
      <c r="BL328" s="14" t="s">
        <v>251</v>
      </c>
      <c r="BM328" s="272" t="s">
        <v>804</v>
      </c>
    </row>
    <row r="329" s="2" customFormat="1" ht="21.75" customHeight="1">
      <c r="A329" s="37"/>
      <c r="B329" s="38"/>
      <c r="C329" s="260" t="s">
        <v>805</v>
      </c>
      <c r="D329" s="260" t="s">
        <v>172</v>
      </c>
      <c r="E329" s="261" t="s">
        <v>806</v>
      </c>
      <c r="F329" s="262" t="s">
        <v>807</v>
      </c>
      <c r="G329" s="263" t="s">
        <v>175</v>
      </c>
      <c r="H329" s="264">
        <v>70</v>
      </c>
      <c r="I329" s="265"/>
      <c r="J329" s="266">
        <f>ROUND(I329*H329,2)</f>
        <v>0</v>
      </c>
      <c r="K329" s="267"/>
      <c r="L329" s="40"/>
      <c r="M329" s="268" t="s">
        <v>1</v>
      </c>
      <c r="N329" s="269" t="s">
        <v>44</v>
      </c>
      <c r="O329" s="90"/>
      <c r="P329" s="270">
        <f>O329*H329</f>
        <v>0</v>
      </c>
      <c r="Q329" s="270">
        <v>0</v>
      </c>
      <c r="R329" s="270">
        <f>Q329*H329</f>
        <v>0</v>
      </c>
      <c r="S329" s="270">
        <v>0</v>
      </c>
      <c r="T329" s="27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72" t="s">
        <v>251</v>
      </c>
      <c r="AT329" s="272" t="s">
        <v>172</v>
      </c>
      <c r="AU329" s="272" t="s">
        <v>91</v>
      </c>
      <c r="AY329" s="14" t="s">
        <v>168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91</v>
      </c>
      <c r="BK329" s="147">
        <f>ROUND(I329*H329,2)</f>
        <v>0</v>
      </c>
      <c r="BL329" s="14" t="s">
        <v>251</v>
      </c>
      <c r="BM329" s="272" t="s">
        <v>808</v>
      </c>
    </row>
    <row r="330" s="2" customFormat="1" ht="21.75" customHeight="1">
      <c r="A330" s="37"/>
      <c r="B330" s="38"/>
      <c r="C330" s="260" t="s">
        <v>809</v>
      </c>
      <c r="D330" s="260" t="s">
        <v>172</v>
      </c>
      <c r="E330" s="261" t="s">
        <v>810</v>
      </c>
      <c r="F330" s="262" t="s">
        <v>811</v>
      </c>
      <c r="G330" s="263" t="s">
        <v>175</v>
      </c>
      <c r="H330" s="264">
        <v>1</v>
      </c>
      <c r="I330" s="265"/>
      <c r="J330" s="266">
        <f>ROUND(I330*H330,2)</f>
        <v>0</v>
      </c>
      <c r="K330" s="267"/>
      <c r="L330" s="40"/>
      <c r="M330" s="268" t="s">
        <v>1</v>
      </c>
      <c r="N330" s="269" t="s">
        <v>44</v>
      </c>
      <c r="O330" s="90"/>
      <c r="P330" s="270">
        <f>O330*H330</f>
        <v>0</v>
      </c>
      <c r="Q330" s="270">
        <v>0</v>
      </c>
      <c r="R330" s="270">
        <f>Q330*H330</f>
        <v>0</v>
      </c>
      <c r="S330" s="270">
        <v>0</v>
      </c>
      <c r="T330" s="27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72" t="s">
        <v>251</v>
      </c>
      <c r="AT330" s="272" t="s">
        <v>172</v>
      </c>
      <c r="AU330" s="272" t="s">
        <v>91</v>
      </c>
      <c r="AY330" s="14" t="s">
        <v>168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91</v>
      </c>
      <c r="BK330" s="147">
        <f>ROUND(I330*H330,2)</f>
        <v>0</v>
      </c>
      <c r="BL330" s="14" t="s">
        <v>251</v>
      </c>
      <c r="BM330" s="272" t="s">
        <v>812</v>
      </c>
    </row>
    <row r="331" s="2" customFormat="1" ht="21.75" customHeight="1">
      <c r="A331" s="37"/>
      <c r="B331" s="38"/>
      <c r="C331" s="260" t="s">
        <v>813</v>
      </c>
      <c r="D331" s="260" t="s">
        <v>172</v>
      </c>
      <c r="E331" s="261" t="s">
        <v>814</v>
      </c>
      <c r="F331" s="262" t="s">
        <v>815</v>
      </c>
      <c r="G331" s="263" t="s">
        <v>175</v>
      </c>
      <c r="H331" s="264">
        <v>5</v>
      </c>
      <c r="I331" s="265"/>
      <c r="J331" s="266">
        <f>ROUND(I331*H331,2)</f>
        <v>0</v>
      </c>
      <c r="K331" s="267"/>
      <c r="L331" s="40"/>
      <c r="M331" s="268" t="s">
        <v>1</v>
      </c>
      <c r="N331" s="269" t="s">
        <v>44</v>
      </c>
      <c r="O331" s="90"/>
      <c r="P331" s="270">
        <f>O331*H331</f>
        <v>0</v>
      </c>
      <c r="Q331" s="270">
        <v>0</v>
      </c>
      <c r="R331" s="270">
        <f>Q331*H331</f>
        <v>0</v>
      </c>
      <c r="S331" s="270">
        <v>0.00023000000000000001</v>
      </c>
      <c r="T331" s="271">
        <f>S331*H331</f>
        <v>0.00115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72" t="s">
        <v>251</v>
      </c>
      <c r="AT331" s="272" t="s">
        <v>172</v>
      </c>
      <c r="AU331" s="272" t="s">
        <v>91</v>
      </c>
      <c r="AY331" s="14" t="s">
        <v>168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91</v>
      </c>
      <c r="BK331" s="147">
        <f>ROUND(I331*H331,2)</f>
        <v>0</v>
      </c>
      <c r="BL331" s="14" t="s">
        <v>251</v>
      </c>
      <c r="BM331" s="272" t="s">
        <v>816</v>
      </c>
    </row>
    <row r="332" s="2" customFormat="1" ht="21.75" customHeight="1">
      <c r="A332" s="37"/>
      <c r="B332" s="38"/>
      <c r="C332" s="260" t="s">
        <v>817</v>
      </c>
      <c r="D332" s="260" t="s">
        <v>172</v>
      </c>
      <c r="E332" s="261" t="s">
        <v>818</v>
      </c>
      <c r="F332" s="262" t="s">
        <v>819</v>
      </c>
      <c r="G332" s="263" t="s">
        <v>175</v>
      </c>
      <c r="H332" s="264">
        <v>7</v>
      </c>
      <c r="I332" s="265"/>
      <c r="J332" s="266">
        <f>ROUND(I332*H332,2)</f>
        <v>0</v>
      </c>
      <c r="K332" s="267"/>
      <c r="L332" s="40"/>
      <c r="M332" s="268" t="s">
        <v>1</v>
      </c>
      <c r="N332" s="269" t="s">
        <v>44</v>
      </c>
      <c r="O332" s="90"/>
      <c r="P332" s="270">
        <f>O332*H332</f>
        <v>0</v>
      </c>
      <c r="Q332" s="270">
        <v>0</v>
      </c>
      <c r="R332" s="270">
        <f>Q332*H332</f>
        <v>0</v>
      </c>
      <c r="S332" s="270">
        <v>0</v>
      </c>
      <c r="T332" s="27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72" t="s">
        <v>251</v>
      </c>
      <c r="AT332" s="272" t="s">
        <v>172</v>
      </c>
      <c r="AU332" s="272" t="s">
        <v>91</v>
      </c>
      <c r="AY332" s="14" t="s">
        <v>168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91</v>
      </c>
      <c r="BK332" s="147">
        <f>ROUND(I332*H332,2)</f>
        <v>0</v>
      </c>
      <c r="BL332" s="14" t="s">
        <v>251</v>
      </c>
      <c r="BM332" s="272" t="s">
        <v>820</v>
      </c>
    </row>
    <row r="333" s="2" customFormat="1" ht="16.5" customHeight="1">
      <c r="A333" s="37"/>
      <c r="B333" s="38"/>
      <c r="C333" s="273" t="s">
        <v>821</v>
      </c>
      <c r="D333" s="273" t="s">
        <v>362</v>
      </c>
      <c r="E333" s="274" t="s">
        <v>822</v>
      </c>
      <c r="F333" s="275" t="s">
        <v>823</v>
      </c>
      <c r="G333" s="276" t="s">
        <v>175</v>
      </c>
      <c r="H333" s="277">
        <v>7</v>
      </c>
      <c r="I333" s="278"/>
      <c r="J333" s="279">
        <f>ROUND(I333*H333,2)</f>
        <v>0</v>
      </c>
      <c r="K333" s="280"/>
      <c r="L333" s="281"/>
      <c r="M333" s="282" t="s">
        <v>1</v>
      </c>
      <c r="N333" s="283" t="s">
        <v>44</v>
      </c>
      <c r="O333" s="90"/>
      <c r="P333" s="270">
        <f>O333*H333</f>
        <v>0</v>
      </c>
      <c r="Q333" s="270">
        <v>5.0000000000000002E-05</v>
      </c>
      <c r="R333" s="270">
        <f>Q333*H333</f>
        <v>0.00035</v>
      </c>
      <c r="S333" s="270">
        <v>0</v>
      </c>
      <c r="T333" s="27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72" t="s">
        <v>335</v>
      </c>
      <c r="AT333" s="272" t="s">
        <v>362</v>
      </c>
      <c r="AU333" s="272" t="s">
        <v>91</v>
      </c>
      <c r="AY333" s="14" t="s">
        <v>168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91</v>
      </c>
      <c r="BK333" s="147">
        <f>ROUND(I333*H333,2)</f>
        <v>0</v>
      </c>
      <c r="BL333" s="14" t="s">
        <v>251</v>
      </c>
      <c r="BM333" s="272" t="s">
        <v>824</v>
      </c>
    </row>
    <row r="334" s="2" customFormat="1" ht="21.75" customHeight="1">
      <c r="A334" s="37"/>
      <c r="B334" s="38"/>
      <c r="C334" s="273" t="s">
        <v>825</v>
      </c>
      <c r="D334" s="273" t="s">
        <v>362</v>
      </c>
      <c r="E334" s="274" t="s">
        <v>826</v>
      </c>
      <c r="F334" s="275" t="s">
        <v>827</v>
      </c>
      <c r="G334" s="276" t="s">
        <v>175</v>
      </c>
      <c r="H334" s="277">
        <v>7</v>
      </c>
      <c r="I334" s="278"/>
      <c r="J334" s="279">
        <f>ROUND(I334*H334,2)</f>
        <v>0</v>
      </c>
      <c r="K334" s="280"/>
      <c r="L334" s="281"/>
      <c r="M334" s="282" t="s">
        <v>1</v>
      </c>
      <c r="N334" s="283" t="s">
        <v>44</v>
      </c>
      <c r="O334" s="90"/>
      <c r="P334" s="270">
        <f>O334*H334</f>
        <v>0</v>
      </c>
      <c r="Q334" s="270">
        <v>5.0000000000000002E-05</v>
      </c>
      <c r="R334" s="270">
        <f>Q334*H334</f>
        <v>0.00035</v>
      </c>
      <c r="S334" s="270">
        <v>0</v>
      </c>
      <c r="T334" s="27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72" t="s">
        <v>335</v>
      </c>
      <c r="AT334" s="272" t="s">
        <v>362</v>
      </c>
      <c r="AU334" s="272" t="s">
        <v>91</v>
      </c>
      <c r="AY334" s="14" t="s">
        <v>168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91</v>
      </c>
      <c r="BK334" s="147">
        <f>ROUND(I334*H334,2)</f>
        <v>0</v>
      </c>
      <c r="BL334" s="14" t="s">
        <v>251</v>
      </c>
      <c r="BM334" s="272" t="s">
        <v>828</v>
      </c>
    </row>
    <row r="335" s="2" customFormat="1" ht="21.75" customHeight="1">
      <c r="A335" s="37"/>
      <c r="B335" s="38"/>
      <c r="C335" s="273" t="s">
        <v>829</v>
      </c>
      <c r="D335" s="273" t="s">
        <v>362</v>
      </c>
      <c r="E335" s="274" t="s">
        <v>830</v>
      </c>
      <c r="F335" s="275" t="s">
        <v>831</v>
      </c>
      <c r="G335" s="276" t="s">
        <v>175</v>
      </c>
      <c r="H335" s="277">
        <v>7</v>
      </c>
      <c r="I335" s="278"/>
      <c r="J335" s="279">
        <f>ROUND(I335*H335,2)</f>
        <v>0</v>
      </c>
      <c r="K335" s="280"/>
      <c r="L335" s="281"/>
      <c r="M335" s="282" t="s">
        <v>1</v>
      </c>
      <c r="N335" s="283" t="s">
        <v>44</v>
      </c>
      <c r="O335" s="90"/>
      <c r="P335" s="270">
        <f>O335*H335</f>
        <v>0</v>
      </c>
      <c r="Q335" s="270">
        <v>5.0000000000000002E-05</v>
      </c>
      <c r="R335" s="270">
        <f>Q335*H335</f>
        <v>0.00035</v>
      </c>
      <c r="S335" s="270">
        <v>0</v>
      </c>
      <c r="T335" s="27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72" t="s">
        <v>335</v>
      </c>
      <c r="AT335" s="272" t="s">
        <v>362</v>
      </c>
      <c r="AU335" s="272" t="s">
        <v>91</v>
      </c>
      <c r="AY335" s="14" t="s">
        <v>168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91</v>
      </c>
      <c r="BK335" s="147">
        <f>ROUND(I335*H335,2)</f>
        <v>0</v>
      </c>
      <c r="BL335" s="14" t="s">
        <v>251</v>
      </c>
      <c r="BM335" s="272" t="s">
        <v>832</v>
      </c>
    </row>
    <row r="336" s="2" customFormat="1" ht="21.75" customHeight="1">
      <c r="A336" s="37"/>
      <c r="B336" s="38"/>
      <c r="C336" s="260" t="s">
        <v>833</v>
      </c>
      <c r="D336" s="260" t="s">
        <v>172</v>
      </c>
      <c r="E336" s="261" t="s">
        <v>834</v>
      </c>
      <c r="F336" s="262" t="s">
        <v>835</v>
      </c>
      <c r="G336" s="263" t="s">
        <v>175</v>
      </c>
      <c r="H336" s="264">
        <v>2</v>
      </c>
      <c r="I336" s="265"/>
      <c r="J336" s="266">
        <f>ROUND(I336*H336,2)</f>
        <v>0</v>
      </c>
      <c r="K336" s="267"/>
      <c r="L336" s="40"/>
      <c r="M336" s="268" t="s">
        <v>1</v>
      </c>
      <c r="N336" s="269" t="s">
        <v>44</v>
      </c>
      <c r="O336" s="90"/>
      <c r="P336" s="270">
        <f>O336*H336</f>
        <v>0</v>
      </c>
      <c r="Q336" s="270">
        <v>0</v>
      </c>
      <c r="R336" s="270">
        <f>Q336*H336</f>
        <v>0</v>
      </c>
      <c r="S336" s="270">
        <v>0</v>
      </c>
      <c r="T336" s="27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72" t="s">
        <v>251</v>
      </c>
      <c r="AT336" s="272" t="s">
        <v>172</v>
      </c>
      <c r="AU336" s="272" t="s">
        <v>91</v>
      </c>
      <c r="AY336" s="14" t="s">
        <v>168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91</v>
      </c>
      <c r="BK336" s="147">
        <f>ROUND(I336*H336,2)</f>
        <v>0</v>
      </c>
      <c r="BL336" s="14" t="s">
        <v>251</v>
      </c>
      <c r="BM336" s="272" t="s">
        <v>836</v>
      </c>
    </row>
    <row r="337" s="2" customFormat="1" ht="21.75" customHeight="1">
      <c r="A337" s="37"/>
      <c r="B337" s="38"/>
      <c r="C337" s="273" t="s">
        <v>837</v>
      </c>
      <c r="D337" s="273" t="s">
        <v>362</v>
      </c>
      <c r="E337" s="274" t="s">
        <v>838</v>
      </c>
      <c r="F337" s="275" t="s">
        <v>839</v>
      </c>
      <c r="G337" s="276" t="s">
        <v>175</v>
      </c>
      <c r="H337" s="277">
        <v>2</v>
      </c>
      <c r="I337" s="278"/>
      <c r="J337" s="279">
        <f>ROUND(I337*H337,2)</f>
        <v>0</v>
      </c>
      <c r="K337" s="280"/>
      <c r="L337" s="281"/>
      <c r="M337" s="282" t="s">
        <v>1</v>
      </c>
      <c r="N337" s="283" t="s">
        <v>44</v>
      </c>
      <c r="O337" s="90"/>
      <c r="P337" s="270">
        <f>O337*H337</f>
        <v>0</v>
      </c>
      <c r="Q337" s="270">
        <v>0</v>
      </c>
      <c r="R337" s="270">
        <f>Q337*H337</f>
        <v>0</v>
      </c>
      <c r="S337" s="270">
        <v>0</v>
      </c>
      <c r="T337" s="27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72" t="s">
        <v>335</v>
      </c>
      <c r="AT337" s="272" t="s">
        <v>362</v>
      </c>
      <c r="AU337" s="272" t="s">
        <v>91</v>
      </c>
      <c r="AY337" s="14" t="s">
        <v>168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91</v>
      </c>
      <c r="BK337" s="147">
        <f>ROUND(I337*H337,2)</f>
        <v>0</v>
      </c>
      <c r="BL337" s="14" t="s">
        <v>251</v>
      </c>
      <c r="BM337" s="272" t="s">
        <v>840</v>
      </c>
    </row>
    <row r="338" s="2" customFormat="1" ht="16.5" customHeight="1">
      <c r="A338" s="37"/>
      <c r="B338" s="38"/>
      <c r="C338" s="273" t="s">
        <v>841</v>
      </c>
      <c r="D338" s="273" t="s">
        <v>362</v>
      </c>
      <c r="E338" s="274" t="s">
        <v>842</v>
      </c>
      <c r="F338" s="275" t="s">
        <v>843</v>
      </c>
      <c r="G338" s="276" t="s">
        <v>175</v>
      </c>
      <c r="H338" s="277">
        <v>2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44</v>
      </c>
      <c r="O338" s="90"/>
      <c r="P338" s="270">
        <f>O338*H338</f>
        <v>0</v>
      </c>
      <c r="Q338" s="270">
        <v>5.0000000000000002E-05</v>
      </c>
      <c r="R338" s="270">
        <f>Q338*H338</f>
        <v>0.00010000000000000001</v>
      </c>
      <c r="S338" s="270">
        <v>0</v>
      </c>
      <c r="T338" s="27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72" t="s">
        <v>335</v>
      </c>
      <c r="AT338" s="272" t="s">
        <v>362</v>
      </c>
      <c r="AU338" s="272" t="s">
        <v>91</v>
      </c>
      <c r="AY338" s="14" t="s">
        <v>168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91</v>
      </c>
      <c r="BK338" s="147">
        <f>ROUND(I338*H338,2)</f>
        <v>0</v>
      </c>
      <c r="BL338" s="14" t="s">
        <v>251</v>
      </c>
      <c r="BM338" s="272" t="s">
        <v>844</v>
      </c>
    </row>
    <row r="339" s="2" customFormat="1" ht="16.5" customHeight="1">
      <c r="A339" s="37"/>
      <c r="B339" s="38"/>
      <c r="C339" s="273" t="s">
        <v>845</v>
      </c>
      <c r="D339" s="273" t="s">
        <v>362</v>
      </c>
      <c r="E339" s="274" t="s">
        <v>846</v>
      </c>
      <c r="F339" s="275" t="s">
        <v>847</v>
      </c>
      <c r="G339" s="276" t="s">
        <v>175</v>
      </c>
      <c r="H339" s="277">
        <v>2</v>
      </c>
      <c r="I339" s="278"/>
      <c r="J339" s="279">
        <f>ROUND(I339*H339,2)</f>
        <v>0</v>
      </c>
      <c r="K339" s="280"/>
      <c r="L339" s="281"/>
      <c r="M339" s="282" t="s">
        <v>1</v>
      </c>
      <c r="N339" s="283" t="s">
        <v>44</v>
      </c>
      <c r="O339" s="90"/>
      <c r="P339" s="270">
        <f>O339*H339</f>
        <v>0</v>
      </c>
      <c r="Q339" s="270">
        <v>2.0000000000000002E-05</v>
      </c>
      <c r="R339" s="270">
        <f>Q339*H339</f>
        <v>4.0000000000000003E-05</v>
      </c>
      <c r="S339" s="270">
        <v>0</v>
      </c>
      <c r="T339" s="27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72" t="s">
        <v>335</v>
      </c>
      <c r="AT339" s="272" t="s">
        <v>362</v>
      </c>
      <c r="AU339" s="272" t="s">
        <v>91</v>
      </c>
      <c r="AY339" s="14" t="s">
        <v>168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91</v>
      </c>
      <c r="BK339" s="147">
        <f>ROUND(I339*H339,2)</f>
        <v>0</v>
      </c>
      <c r="BL339" s="14" t="s">
        <v>251</v>
      </c>
      <c r="BM339" s="272" t="s">
        <v>848</v>
      </c>
    </row>
    <row r="340" s="2" customFormat="1" ht="21.75" customHeight="1">
      <c r="A340" s="37"/>
      <c r="B340" s="38"/>
      <c r="C340" s="260" t="s">
        <v>849</v>
      </c>
      <c r="D340" s="260" t="s">
        <v>172</v>
      </c>
      <c r="E340" s="261" t="s">
        <v>850</v>
      </c>
      <c r="F340" s="262" t="s">
        <v>851</v>
      </c>
      <c r="G340" s="263" t="s">
        <v>175</v>
      </c>
      <c r="H340" s="264">
        <v>1</v>
      </c>
      <c r="I340" s="265"/>
      <c r="J340" s="266">
        <f>ROUND(I340*H340,2)</f>
        <v>0</v>
      </c>
      <c r="K340" s="267"/>
      <c r="L340" s="40"/>
      <c r="M340" s="268" t="s">
        <v>1</v>
      </c>
      <c r="N340" s="269" t="s">
        <v>44</v>
      </c>
      <c r="O340" s="90"/>
      <c r="P340" s="270">
        <f>O340*H340</f>
        <v>0</v>
      </c>
      <c r="Q340" s="270">
        <v>0</v>
      </c>
      <c r="R340" s="270">
        <f>Q340*H340</f>
        <v>0</v>
      </c>
      <c r="S340" s="270">
        <v>0</v>
      </c>
      <c r="T340" s="27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72" t="s">
        <v>251</v>
      </c>
      <c r="AT340" s="272" t="s">
        <v>172</v>
      </c>
      <c r="AU340" s="272" t="s">
        <v>91</v>
      </c>
      <c r="AY340" s="14" t="s">
        <v>168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91</v>
      </c>
      <c r="BK340" s="147">
        <f>ROUND(I340*H340,2)</f>
        <v>0</v>
      </c>
      <c r="BL340" s="14" t="s">
        <v>251</v>
      </c>
      <c r="BM340" s="272" t="s">
        <v>852</v>
      </c>
    </row>
    <row r="341" s="2" customFormat="1" ht="21.75" customHeight="1">
      <c r="A341" s="37"/>
      <c r="B341" s="38"/>
      <c r="C341" s="273" t="s">
        <v>853</v>
      </c>
      <c r="D341" s="273" t="s">
        <v>362</v>
      </c>
      <c r="E341" s="274" t="s">
        <v>854</v>
      </c>
      <c r="F341" s="275" t="s">
        <v>855</v>
      </c>
      <c r="G341" s="276" t="s">
        <v>763</v>
      </c>
      <c r="H341" s="277">
        <v>1</v>
      </c>
      <c r="I341" s="278"/>
      <c r="J341" s="279">
        <f>ROUND(I341*H341,2)</f>
        <v>0</v>
      </c>
      <c r="K341" s="280"/>
      <c r="L341" s="281"/>
      <c r="M341" s="282" t="s">
        <v>1</v>
      </c>
      <c r="N341" s="283" t="s">
        <v>44</v>
      </c>
      <c r="O341" s="90"/>
      <c r="P341" s="270">
        <f>O341*H341</f>
        <v>0</v>
      </c>
      <c r="Q341" s="270">
        <v>0.00024000000000000001</v>
      </c>
      <c r="R341" s="270">
        <f>Q341*H341</f>
        <v>0.00024000000000000001</v>
      </c>
      <c r="S341" s="270">
        <v>0</v>
      </c>
      <c r="T341" s="27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72" t="s">
        <v>335</v>
      </c>
      <c r="AT341" s="272" t="s">
        <v>362</v>
      </c>
      <c r="AU341" s="272" t="s">
        <v>91</v>
      </c>
      <c r="AY341" s="14" t="s">
        <v>168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91</v>
      </c>
      <c r="BK341" s="147">
        <f>ROUND(I341*H341,2)</f>
        <v>0</v>
      </c>
      <c r="BL341" s="14" t="s">
        <v>251</v>
      </c>
      <c r="BM341" s="272" t="s">
        <v>856</v>
      </c>
    </row>
    <row r="342" s="2" customFormat="1" ht="21.75" customHeight="1">
      <c r="A342" s="37"/>
      <c r="B342" s="38"/>
      <c r="C342" s="260" t="s">
        <v>857</v>
      </c>
      <c r="D342" s="260" t="s">
        <v>172</v>
      </c>
      <c r="E342" s="261" t="s">
        <v>858</v>
      </c>
      <c r="F342" s="262" t="s">
        <v>859</v>
      </c>
      <c r="G342" s="263" t="s">
        <v>175</v>
      </c>
      <c r="H342" s="264">
        <v>8</v>
      </c>
      <c r="I342" s="265"/>
      <c r="J342" s="266">
        <f>ROUND(I342*H342,2)</f>
        <v>0</v>
      </c>
      <c r="K342" s="267"/>
      <c r="L342" s="40"/>
      <c r="M342" s="268" t="s">
        <v>1</v>
      </c>
      <c r="N342" s="269" t="s">
        <v>44</v>
      </c>
      <c r="O342" s="90"/>
      <c r="P342" s="270">
        <f>O342*H342</f>
        <v>0</v>
      </c>
      <c r="Q342" s="270">
        <v>0</v>
      </c>
      <c r="R342" s="270">
        <f>Q342*H342</f>
        <v>0</v>
      </c>
      <c r="S342" s="270">
        <v>5.0000000000000002E-05</v>
      </c>
      <c r="T342" s="271">
        <f>S342*H342</f>
        <v>0.00040000000000000002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72" t="s">
        <v>251</v>
      </c>
      <c r="AT342" s="272" t="s">
        <v>172</v>
      </c>
      <c r="AU342" s="272" t="s">
        <v>91</v>
      </c>
      <c r="AY342" s="14" t="s">
        <v>168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91</v>
      </c>
      <c r="BK342" s="147">
        <f>ROUND(I342*H342,2)</f>
        <v>0</v>
      </c>
      <c r="BL342" s="14" t="s">
        <v>251</v>
      </c>
      <c r="BM342" s="272" t="s">
        <v>860</v>
      </c>
    </row>
    <row r="343" s="2" customFormat="1" ht="21.75" customHeight="1">
      <c r="A343" s="37"/>
      <c r="B343" s="38"/>
      <c r="C343" s="260" t="s">
        <v>861</v>
      </c>
      <c r="D343" s="260" t="s">
        <v>172</v>
      </c>
      <c r="E343" s="261" t="s">
        <v>862</v>
      </c>
      <c r="F343" s="262" t="s">
        <v>863</v>
      </c>
      <c r="G343" s="263" t="s">
        <v>175</v>
      </c>
      <c r="H343" s="264">
        <v>1</v>
      </c>
      <c r="I343" s="265"/>
      <c r="J343" s="266">
        <f>ROUND(I343*H343,2)</f>
        <v>0</v>
      </c>
      <c r="K343" s="267"/>
      <c r="L343" s="40"/>
      <c r="M343" s="268" t="s">
        <v>1</v>
      </c>
      <c r="N343" s="269" t="s">
        <v>44</v>
      </c>
      <c r="O343" s="90"/>
      <c r="P343" s="270">
        <f>O343*H343</f>
        <v>0</v>
      </c>
      <c r="Q343" s="270">
        <v>0</v>
      </c>
      <c r="R343" s="270">
        <f>Q343*H343</f>
        <v>0</v>
      </c>
      <c r="S343" s="270">
        <v>0</v>
      </c>
      <c r="T343" s="27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72" t="s">
        <v>251</v>
      </c>
      <c r="AT343" s="272" t="s">
        <v>172</v>
      </c>
      <c r="AU343" s="272" t="s">
        <v>91</v>
      </c>
      <c r="AY343" s="14" t="s">
        <v>168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91</v>
      </c>
      <c r="BK343" s="147">
        <f>ROUND(I343*H343,2)</f>
        <v>0</v>
      </c>
      <c r="BL343" s="14" t="s">
        <v>251</v>
      </c>
      <c r="BM343" s="272" t="s">
        <v>864</v>
      </c>
    </row>
    <row r="344" s="2" customFormat="1" ht="16.5" customHeight="1">
      <c r="A344" s="37"/>
      <c r="B344" s="38"/>
      <c r="C344" s="273" t="s">
        <v>865</v>
      </c>
      <c r="D344" s="273" t="s">
        <v>362</v>
      </c>
      <c r="E344" s="274" t="s">
        <v>866</v>
      </c>
      <c r="F344" s="275" t="s">
        <v>867</v>
      </c>
      <c r="G344" s="276" t="s">
        <v>868</v>
      </c>
      <c r="H344" s="277">
        <v>1</v>
      </c>
      <c r="I344" s="278"/>
      <c r="J344" s="279">
        <f>ROUND(I344*H344,2)</f>
        <v>0</v>
      </c>
      <c r="K344" s="280"/>
      <c r="L344" s="281"/>
      <c r="M344" s="282" t="s">
        <v>1</v>
      </c>
      <c r="N344" s="283" t="s">
        <v>44</v>
      </c>
      <c r="O344" s="90"/>
      <c r="P344" s="270">
        <f>O344*H344</f>
        <v>0</v>
      </c>
      <c r="Q344" s="270">
        <v>0</v>
      </c>
      <c r="R344" s="270">
        <f>Q344*H344</f>
        <v>0</v>
      </c>
      <c r="S344" s="270">
        <v>0</v>
      </c>
      <c r="T344" s="27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72" t="s">
        <v>335</v>
      </c>
      <c r="AT344" s="272" t="s">
        <v>362</v>
      </c>
      <c r="AU344" s="272" t="s">
        <v>91</v>
      </c>
      <c r="AY344" s="14" t="s">
        <v>168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91</v>
      </c>
      <c r="BK344" s="147">
        <f>ROUND(I344*H344,2)</f>
        <v>0</v>
      </c>
      <c r="BL344" s="14" t="s">
        <v>251</v>
      </c>
      <c r="BM344" s="272" t="s">
        <v>869</v>
      </c>
    </row>
    <row r="345" s="2" customFormat="1" ht="21.75" customHeight="1">
      <c r="A345" s="37"/>
      <c r="B345" s="38"/>
      <c r="C345" s="260" t="s">
        <v>870</v>
      </c>
      <c r="D345" s="260" t="s">
        <v>172</v>
      </c>
      <c r="E345" s="261" t="s">
        <v>871</v>
      </c>
      <c r="F345" s="262" t="s">
        <v>872</v>
      </c>
      <c r="G345" s="263" t="s">
        <v>175</v>
      </c>
      <c r="H345" s="264">
        <v>4</v>
      </c>
      <c r="I345" s="265"/>
      <c r="J345" s="266">
        <f>ROUND(I345*H345,2)</f>
        <v>0</v>
      </c>
      <c r="K345" s="267"/>
      <c r="L345" s="40"/>
      <c r="M345" s="268" t="s">
        <v>1</v>
      </c>
      <c r="N345" s="269" t="s">
        <v>44</v>
      </c>
      <c r="O345" s="90"/>
      <c r="P345" s="270">
        <f>O345*H345</f>
        <v>0</v>
      </c>
      <c r="Q345" s="270">
        <v>0</v>
      </c>
      <c r="R345" s="270">
        <f>Q345*H345</f>
        <v>0</v>
      </c>
      <c r="S345" s="270">
        <v>0</v>
      </c>
      <c r="T345" s="27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72" t="s">
        <v>251</v>
      </c>
      <c r="AT345" s="272" t="s">
        <v>172</v>
      </c>
      <c r="AU345" s="272" t="s">
        <v>91</v>
      </c>
      <c r="AY345" s="14" t="s">
        <v>168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91</v>
      </c>
      <c r="BK345" s="147">
        <f>ROUND(I345*H345,2)</f>
        <v>0</v>
      </c>
      <c r="BL345" s="14" t="s">
        <v>251</v>
      </c>
      <c r="BM345" s="272" t="s">
        <v>873</v>
      </c>
    </row>
    <row r="346" s="2" customFormat="1" ht="16.5" customHeight="1">
      <c r="A346" s="37"/>
      <c r="B346" s="38"/>
      <c r="C346" s="273" t="s">
        <v>874</v>
      </c>
      <c r="D346" s="273" t="s">
        <v>362</v>
      </c>
      <c r="E346" s="274" t="s">
        <v>875</v>
      </c>
      <c r="F346" s="275" t="s">
        <v>876</v>
      </c>
      <c r="G346" s="276" t="s">
        <v>175</v>
      </c>
      <c r="H346" s="277">
        <v>4</v>
      </c>
      <c r="I346" s="278"/>
      <c r="J346" s="279">
        <f>ROUND(I346*H346,2)</f>
        <v>0</v>
      </c>
      <c r="K346" s="280"/>
      <c r="L346" s="281"/>
      <c r="M346" s="282" t="s">
        <v>1</v>
      </c>
      <c r="N346" s="283" t="s">
        <v>44</v>
      </c>
      <c r="O346" s="90"/>
      <c r="P346" s="270">
        <f>O346*H346</f>
        <v>0</v>
      </c>
      <c r="Q346" s="270">
        <v>6.0000000000000002E-05</v>
      </c>
      <c r="R346" s="270">
        <f>Q346*H346</f>
        <v>0.00024000000000000001</v>
      </c>
      <c r="S346" s="270">
        <v>0</v>
      </c>
      <c r="T346" s="27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72" t="s">
        <v>217</v>
      </c>
      <c r="AT346" s="272" t="s">
        <v>362</v>
      </c>
      <c r="AU346" s="272" t="s">
        <v>91</v>
      </c>
      <c r="AY346" s="14" t="s">
        <v>168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91</v>
      </c>
      <c r="BK346" s="147">
        <f>ROUND(I346*H346,2)</f>
        <v>0</v>
      </c>
      <c r="BL346" s="14" t="s">
        <v>176</v>
      </c>
      <c r="BM346" s="272" t="s">
        <v>877</v>
      </c>
    </row>
    <row r="347" s="2" customFormat="1" ht="21.75" customHeight="1">
      <c r="A347" s="37"/>
      <c r="B347" s="38"/>
      <c r="C347" s="260" t="s">
        <v>878</v>
      </c>
      <c r="D347" s="260" t="s">
        <v>172</v>
      </c>
      <c r="E347" s="261" t="s">
        <v>879</v>
      </c>
      <c r="F347" s="262" t="s">
        <v>880</v>
      </c>
      <c r="G347" s="263" t="s">
        <v>175</v>
      </c>
      <c r="H347" s="264">
        <v>13</v>
      </c>
      <c r="I347" s="265"/>
      <c r="J347" s="266">
        <f>ROUND(I347*H347,2)</f>
        <v>0</v>
      </c>
      <c r="K347" s="267"/>
      <c r="L347" s="40"/>
      <c r="M347" s="268" t="s">
        <v>1</v>
      </c>
      <c r="N347" s="269" t="s">
        <v>44</v>
      </c>
      <c r="O347" s="90"/>
      <c r="P347" s="270">
        <f>O347*H347</f>
        <v>0</v>
      </c>
      <c r="Q347" s="270">
        <v>0</v>
      </c>
      <c r="R347" s="270">
        <f>Q347*H347</f>
        <v>0</v>
      </c>
      <c r="S347" s="270">
        <v>0</v>
      </c>
      <c r="T347" s="271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72" t="s">
        <v>251</v>
      </c>
      <c r="AT347" s="272" t="s">
        <v>172</v>
      </c>
      <c r="AU347" s="272" t="s">
        <v>91</v>
      </c>
      <c r="AY347" s="14" t="s">
        <v>168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91</v>
      </c>
      <c r="BK347" s="147">
        <f>ROUND(I347*H347,2)</f>
        <v>0</v>
      </c>
      <c r="BL347" s="14" t="s">
        <v>251</v>
      </c>
      <c r="BM347" s="272" t="s">
        <v>881</v>
      </c>
    </row>
    <row r="348" s="2" customFormat="1" ht="21.75" customHeight="1">
      <c r="A348" s="37"/>
      <c r="B348" s="38"/>
      <c r="C348" s="273" t="s">
        <v>882</v>
      </c>
      <c r="D348" s="273" t="s">
        <v>362</v>
      </c>
      <c r="E348" s="274" t="s">
        <v>883</v>
      </c>
      <c r="F348" s="275" t="s">
        <v>884</v>
      </c>
      <c r="G348" s="276" t="s">
        <v>175</v>
      </c>
      <c r="H348" s="277">
        <v>13</v>
      </c>
      <c r="I348" s="278"/>
      <c r="J348" s="279">
        <f>ROUND(I348*H348,2)</f>
        <v>0</v>
      </c>
      <c r="K348" s="280"/>
      <c r="L348" s="281"/>
      <c r="M348" s="282" t="s">
        <v>1</v>
      </c>
      <c r="N348" s="283" t="s">
        <v>44</v>
      </c>
      <c r="O348" s="90"/>
      <c r="P348" s="270">
        <f>O348*H348</f>
        <v>0</v>
      </c>
      <c r="Q348" s="270">
        <v>0.00011</v>
      </c>
      <c r="R348" s="270">
        <f>Q348*H348</f>
        <v>0.0014300000000000001</v>
      </c>
      <c r="S348" s="270">
        <v>0</v>
      </c>
      <c r="T348" s="27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72" t="s">
        <v>217</v>
      </c>
      <c r="AT348" s="272" t="s">
        <v>362</v>
      </c>
      <c r="AU348" s="272" t="s">
        <v>91</v>
      </c>
      <c r="AY348" s="14" t="s">
        <v>168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91</v>
      </c>
      <c r="BK348" s="147">
        <f>ROUND(I348*H348,2)</f>
        <v>0</v>
      </c>
      <c r="BL348" s="14" t="s">
        <v>176</v>
      </c>
      <c r="BM348" s="272" t="s">
        <v>885</v>
      </c>
    </row>
    <row r="349" s="2" customFormat="1" ht="33" customHeight="1">
      <c r="A349" s="37"/>
      <c r="B349" s="38"/>
      <c r="C349" s="260" t="s">
        <v>886</v>
      </c>
      <c r="D349" s="260" t="s">
        <v>172</v>
      </c>
      <c r="E349" s="261" t="s">
        <v>887</v>
      </c>
      <c r="F349" s="262" t="s">
        <v>888</v>
      </c>
      <c r="G349" s="263" t="s">
        <v>175</v>
      </c>
      <c r="H349" s="264">
        <v>17</v>
      </c>
      <c r="I349" s="265"/>
      <c r="J349" s="266">
        <f>ROUND(I349*H349,2)</f>
        <v>0</v>
      </c>
      <c r="K349" s="267"/>
      <c r="L349" s="40"/>
      <c r="M349" s="268" t="s">
        <v>1</v>
      </c>
      <c r="N349" s="269" t="s">
        <v>44</v>
      </c>
      <c r="O349" s="90"/>
      <c r="P349" s="270">
        <f>O349*H349</f>
        <v>0</v>
      </c>
      <c r="Q349" s="270">
        <v>0</v>
      </c>
      <c r="R349" s="270">
        <f>Q349*H349</f>
        <v>0</v>
      </c>
      <c r="S349" s="270">
        <v>5.0000000000000002E-05</v>
      </c>
      <c r="T349" s="271">
        <f>S349*H349</f>
        <v>0.00085000000000000006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72" t="s">
        <v>251</v>
      </c>
      <c r="AT349" s="272" t="s">
        <v>172</v>
      </c>
      <c r="AU349" s="272" t="s">
        <v>91</v>
      </c>
      <c r="AY349" s="14" t="s">
        <v>168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91</v>
      </c>
      <c r="BK349" s="147">
        <f>ROUND(I349*H349,2)</f>
        <v>0</v>
      </c>
      <c r="BL349" s="14" t="s">
        <v>251</v>
      </c>
      <c r="BM349" s="272" t="s">
        <v>889</v>
      </c>
    </row>
    <row r="350" s="2" customFormat="1" ht="16.5" customHeight="1">
      <c r="A350" s="37"/>
      <c r="B350" s="38"/>
      <c r="C350" s="260" t="s">
        <v>890</v>
      </c>
      <c r="D350" s="260" t="s">
        <v>172</v>
      </c>
      <c r="E350" s="261" t="s">
        <v>891</v>
      </c>
      <c r="F350" s="262" t="s">
        <v>892</v>
      </c>
      <c r="G350" s="263" t="s">
        <v>175</v>
      </c>
      <c r="H350" s="264">
        <v>7</v>
      </c>
      <c r="I350" s="265"/>
      <c r="J350" s="266">
        <f>ROUND(I350*H350,2)</f>
        <v>0</v>
      </c>
      <c r="K350" s="267"/>
      <c r="L350" s="40"/>
      <c r="M350" s="268" t="s">
        <v>1</v>
      </c>
      <c r="N350" s="269" t="s">
        <v>44</v>
      </c>
      <c r="O350" s="90"/>
      <c r="P350" s="270">
        <f>O350*H350</f>
        <v>0</v>
      </c>
      <c r="Q350" s="270">
        <v>0</v>
      </c>
      <c r="R350" s="270">
        <f>Q350*H350</f>
        <v>0</v>
      </c>
      <c r="S350" s="270">
        <v>0</v>
      </c>
      <c r="T350" s="27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72" t="s">
        <v>176</v>
      </c>
      <c r="AT350" s="272" t="s">
        <v>172</v>
      </c>
      <c r="AU350" s="272" t="s">
        <v>91</v>
      </c>
      <c r="AY350" s="14" t="s">
        <v>168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91</v>
      </c>
      <c r="BK350" s="147">
        <f>ROUND(I350*H350,2)</f>
        <v>0</v>
      </c>
      <c r="BL350" s="14" t="s">
        <v>176</v>
      </c>
      <c r="BM350" s="272" t="s">
        <v>893</v>
      </c>
    </row>
    <row r="351" s="2" customFormat="1" ht="16.5" customHeight="1">
      <c r="A351" s="37"/>
      <c r="B351" s="38"/>
      <c r="C351" s="273" t="s">
        <v>894</v>
      </c>
      <c r="D351" s="273" t="s">
        <v>362</v>
      </c>
      <c r="E351" s="274" t="s">
        <v>895</v>
      </c>
      <c r="F351" s="275" t="s">
        <v>896</v>
      </c>
      <c r="G351" s="276" t="s">
        <v>175</v>
      </c>
      <c r="H351" s="277">
        <v>7</v>
      </c>
      <c r="I351" s="278"/>
      <c r="J351" s="279">
        <f>ROUND(I351*H351,2)</f>
        <v>0</v>
      </c>
      <c r="K351" s="280"/>
      <c r="L351" s="281"/>
      <c r="M351" s="282" t="s">
        <v>1</v>
      </c>
      <c r="N351" s="283" t="s">
        <v>44</v>
      </c>
      <c r="O351" s="90"/>
      <c r="P351" s="270">
        <f>O351*H351</f>
        <v>0</v>
      </c>
      <c r="Q351" s="270">
        <v>0.00040000000000000002</v>
      </c>
      <c r="R351" s="270">
        <f>Q351*H351</f>
        <v>0.0028</v>
      </c>
      <c r="S351" s="270">
        <v>0</v>
      </c>
      <c r="T351" s="27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72" t="s">
        <v>217</v>
      </c>
      <c r="AT351" s="272" t="s">
        <v>362</v>
      </c>
      <c r="AU351" s="272" t="s">
        <v>91</v>
      </c>
      <c r="AY351" s="14" t="s">
        <v>168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91</v>
      </c>
      <c r="BK351" s="147">
        <f>ROUND(I351*H351,2)</f>
        <v>0</v>
      </c>
      <c r="BL351" s="14" t="s">
        <v>176</v>
      </c>
      <c r="BM351" s="272" t="s">
        <v>897</v>
      </c>
    </row>
    <row r="352" s="2" customFormat="1" ht="16.5" customHeight="1">
      <c r="A352" s="37"/>
      <c r="B352" s="38"/>
      <c r="C352" s="260" t="s">
        <v>898</v>
      </c>
      <c r="D352" s="260" t="s">
        <v>172</v>
      </c>
      <c r="E352" s="261" t="s">
        <v>899</v>
      </c>
      <c r="F352" s="262" t="s">
        <v>900</v>
      </c>
      <c r="G352" s="263" t="s">
        <v>175</v>
      </c>
      <c r="H352" s="264">
        <v>1</v>
      </c>
      <c r="I352" s="265"/>
      <c r="J352" s="266">
        <f>ROUND(I352*H352,2)</f>
        <v>0</v>
      </c>
      <c r="K352" s="267"/>
      <c r="L352" s="40"/>
      <c r="M352" s="268" t="s">
        <v>1</v>
      </c>
      <c r="N352" s="269" t="s">
        <v>44</v>
      </c>
      <c r="O352" s="90"/>
      <c r="P352" s="270">
        <f>O352*H352</f>
        <v>0</v>
      </c>
      <c r="Q352" s="270">
        <v>0</v>
      </c>
      <c r="R352" s="270">
        <f>Q352*H352</f>
        <v>0</v>
      </c>
      <c r="S352" s="270">
        <v>0</v>
      </c>
      <c r="T352" s="27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72" t="s">
        <v>251</v>
      </c>
      <c r="AT352" s="272" t="s">
        <v>172</v>
      </c>
      <c r="AU352" s="272" t="s">
        <v>91</v>
      </c>
      <c r="AY352" s="14" t="s">
        <v>168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91</v>
      </c>
      <c r="BK352" s="147">
        <f>ROUND(I352*H352,2)</f>
        <v>0</v>
      </c>
      <c r="BL352" s="14" t="s">
        <v>251</v>
      </c>
      <c r="BM352" s="272" t="s">
        <v>901</v>
      </c>
    </row>
    <row r="353" s="2" customFormat="1" ht="16.5" customHeight="1">
      <c r="A353" s="37"/>
      <c r="B353" s="38"/>
      <c r="C353" s="273" t="s">
        <v>902</v>
      </c>
      <c r="D353" s="273" t="s">
        <v>362</v>
      </c>
      <c r="E353" s="274" t="s">
        <v>903</v>
      </c>
      <c r="F353" s="275" t="s">
        <v>904</v>
      </c>
      <c r="G353" s="276" t="s">
        <v>175</v>
      </c>
      <c r="H353" s="277">
        <v>1</v>
      </c>
      <c r="I353" s="278"/>
      <c r="J353" s="279">
        <f>ROUND(I353*H353,2)</f>
        <v>0</v>
      </c>
      <c r="K353" s="280"/>
      <c r="L353" s="281"/>
      <c r="M353" s="282" t="s">
        <v>1</v>
      </c>
      <c r="N353" s="283" t="s">
        <v>44</v>
      </c>
      <c r="O353" s="90"/>
      <c r="P353" s="270">
        <f>O353*H353</f>
        <v>0</v>
      </c>
      <c r="Q353" s="270">
        <v>0.00040000000000000002</v>
      </c>
      <c r="R353" s="270">
        <f>Q353*H353</f>
        <v>0.00040000000000000002</v>
      </c>
      <c r="S353" s="270">
        <v>0</v>
      </c>
      <c r="T353" s="27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72" t="s">
        <v>217</v>
      </c>
      <c r="AT353" s="272" t="s">
        <v>362</v>
      </c>
      <c r="AU353" s="272" t="s">
        <v>91</v>
      </c>
      <c r="AY353" s="14" t="s">
        <v>168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91</v>
      </c>
      <c r="BK353" s="147">
        <f>ROUND(I353*H353,2)</f>
        <v>0</v>
      </c>
      <c r="BL353" s="14" t="s">
        <v>176</v>
      </c>
      <c r="BM353" s="272" t="s">
        <v>905</v>
      </c>
    </row>
    <row r="354" s="2" customFormat="1" ht="21.75" customHeight="1">
      <c r="A354" s="37"/>
      <c r="B354" s="38"/>
      <c r="C354" s="260" t="s">
        <v>906</v>
      </c>
      <c r="D354" s="260" t="s">
        <v>172</v>
      </c>
      <c r="E354" s="261" t="s">
        <v>907</v>
      </c>
      <c r="F354" s="262" t="s">
        <v>908</v>
      </c>
      <c r="G354" s="263" t="s">
        <v>175</v>
      </c>
      <c r="H354" s="264">
        <v>2</v>
      </c>
      <c r="I354" s="265"/>
      <c r="J354" s="266">
        <f>ROUND(I354*H354,2)</f>
        <v>0</v>
      </c>
      <c r="K354" s="267"/>
      <c r="L354" s="40"/>
      <c r="M354" s="268" t="s">
        <v>1</v>
      </c>
      <c r="N354" s="269" t="s">
        <v>44</v>
      </c>
      <c r="O354" s="90"/>
      <c r="P354" s="270">
        <f>O354*H354</f>
        <v>0</v>
      </c>
      <c r="Q354" s="270">
        <v>0</v>
      </c>
      <c r="R354" s="270">
        <f>Q354*H354</f>
        <v>0</v>
      </c>
      <c r="S354" s="270">
        <v>0</v>
      </c>
      <c r="T354" s="27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72" t="s">
        <v>251</v>
      </c>
      <c r="AT354" s="272" t="s">
        <v>172</v>
      </c>
      <c r="AU354" s="272" t="s">
        <v>91</v>
      </c>
      <c r="AY354" s="14" t="s">
        <v>168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91</v>
      </c>
      <c r="BK354" s="147">
        <f>ROUND(I354*H354,2)</f>
        <v>0</v>
      </c>
      <c r="BL354" s="14" t="s">
        <v>251</v>
      </c>
      <c r="BM354" s="272" t="s">
        <v>909</v>
      </c>
    </row>
    <row r="355" s="2" customFormat="1" ht="16.5" customHeight="1">
      <c r="A355" s="37"/>
      <c r="B355" s="38"/>
      <c r="C355" s="273" t="s">
        <v>910</v>
      </c>
      <c r="D355" s="273" t="s">
        <v>362</v>
      </c>
      <c r="E355" s="274" t="s">
        <v>911</v>
      </c>
      <c r="F355" s="275" t="s">
        <v>912</v>
      </c>
      <c r="G355" s="276" t="s">
        <v>868</v>
      </c>
      <c r="H355" s="277">
        <v>2</v>
      </c>
      <c r="I355" s="278"/>
      <c r="J355" s="279">
        <f>ROUND(I355*H355,2)</f>
        <v>0</v>
      </c>
      <c r="K355" s="280"/>
      <c r="L355" s="281"/>
      <c r="M355" s="282" t="s">
        <v>1</v>
      </c>
      <c r="N355" s="283" t="s">
        <v>44</v>
      </c>
      <c r="O355" s="90"/>
      <c r="P355" s="270">
        <f>O355*H355</f>
        <v>0</v>
      </c>
      <c r="Q355" s="270">
        <v>0</v>
      </c>
      <c r="R355" s="270">
        <f>Q355*H355</f>
        <v>0</v>
      </c>
      <c r="S355" s="270">
        <v>0</v>
      </c>
      <c r="T355" s="27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72" t="s">
        <v>335</v>
      </c>
      <c r="AT355" s="272" t="s">
        <v>362</v>
      </c>
      <c r="AU355" s="272" t="s">
        <v>91</v>
      </c>
      <c r="AY355" s="14" t="s">
        <v>168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91</v>
      </c>
      <c r="BK355" s="147">
        <f>ROUND(I355*H355,2)</f>
        <v>0</v>
      </c>
      <c r="BL355" s="14" t="s">
        <v>251</v>
      </c>
      <c r="BM355" s="272" t="s">
        <v>913</v>
      </c>
    </row>
    <row r="356" s="2" customFormat="1" ht="21.75" customHeight="1">
      <c r="A356" s="37"/>
      <c r="B356" s="38"/>
      <c r="C356" s="260" t="s">
        <v>914</v>
      </c>
      <c r="D356" s="260" t="s">
        <v>172</v>
      </c>
      <c r="E356" s="261" t="s">
        <v>915</v>
      </c>
      <c r="F356" s="262" t="s">
        <v>916</v>
      </c>
      <c r="G356" s="263" t="s">
        <v>175</v>
      </c>
      <c r="H356" s="264">
        <v>4</v>
      </c>
      <c r="I356" s="265"/>
      <c r="J356" s="266">
        <f>ROUND(I356*H356,2)</f>
        <v>0</v>
      </c>
      <c r="K356" s="267"/>
      <c r="L356" s="40"/>
      <c r="M356" s="268" t="s">
        <v>1</v>
      </c>
      <c r="N356" s="269" t="s">
        <v>44</v>
      </c>
      <c r="O356" s="90"/>
      <c r="P356" s="270">
        <f>O356*H356</f>
        <v>0</v>
      </c>
      <c r="Q356" s="270">
        <v>0</v>
      </c>
      <c r="R356" s="270">
        <f>Q356*H356</f>
        <v>0</v>
      </c>
      <c r="S356" s="270">
        <v>0</v>
      </c>
      <c r="T356" s="27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72" t="s">
        <v>251</v>
      </c>
      <c r="AT356" s="272" t="s">
        <v>172</v>
      </c>
      <c r="AU356" s="272" t="s">
        <v>91</v>
      </c>
      <c r="AY356" s="14" t="s">
        <v>168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91</v>
      </c>
      <c r="BK356" s="147">
        <f>ROUND(I356*H356,2)</f>
        <v>0</v>
      </c>
      <c r="BL356" s="14" t="s">
        <v>251</v>
      </c>
      <c r="BM356" s="272" t="s">
        <v>917</v>
      </c>
    </row>
    <row r="357" s="2" customFormat="1" ht="16.5" customHeight="1">
      <c r="A357" s="37"/>
      <c r="B357" s="38"/>
      <c r="C357" s="273" t="s">
        <v>918</v>
      </c>
      <c r="D357" s="273" t="s">
        <v>362</v>
      </c>
      <c r="E357" s="274" t="s">
        <v>919</v>
      </c>
      <c r="F357" s="275" t="s">
        <v>920</v>
      </c>
      <c r="G357" s="276" t="s">
        <v>763</v>
      </c>
      <c r="H357" s="277">
        <v>4</v>
      </c>
      <c r="I357" s="278"/>
      <c r="J357" s="279">
        <f>ROUND(I357*H357,2)</f>
        <v>0</v>
      </c>
      <c r="K357" s="280"/>
      <c r="L357" s="281"/>
      <c r="M357" s="282" t="s">
        <v>1</v>
      </c>
      <c r="N357" s="283" t="s">
        <v>44</v>
      </c>
      <c r="O357" s="90"/>
      <c r="P357" s="270">
        <f>O357*H357</f>
        <v>0</v>
      </c>
      <c r="Q357" s="270">
        <v>6.0000000000000002E-05</v>
      </c>
      <c r="R357" s="270">
        <f>Q357*H357</f>
        <v>0.00024000000000000001</v>
      </c>
      <c r="S357" s="270">
        <v>0</v>
      </c>
      <c r="T357" s="27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72" t="s">
        <v>335</v>
      </c>
      <c r="AT357" s="272" t="s">
        <v>362</v>
      </c>
      <c r="AU357" s="272" t="s">
        <v>91</v>
      </c>
      <c r="AY357" s="14" t="s">
        <v>168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91</v>
      </c>
      <c r="BK357" s="147">
        <f>ROUND(I357*H357,2)</f>
        <v>0</v>
      </c>
      <c r="BL357" s="14" t="s">
        <v>251</v>
      </c>
      <c r="BM357" s="272" t="s">
        <v>921</v>
      </c>
    </row>
    <row r="358" s="2" customFormat="1" ht="16.5" customHeight="1">
      <c r="A358" s="37"/>
      <c r="B358" s="38"/>
      <c r="C358" s="273" t="s">
        <v>922</v>
      </c>
      <c r="D358" s="273" t="s">
        <v>362</v>
      </c>
      <c r="E358" s="274" t="s">
        <v>923</v>
      </c>
      <c r="F358" s="275" t="s">
        <v>924</v>
      </c>
      <c r="G358" s="276" t="s">
        <v>175</v>
      </c>
      <c r="H358" s="277">
        <v>4</v>
      </c>
      <c r="I358" s="278"/>
      <c r="J358" s="279">
        <f>ROUND(I358*H358,2)</f>
        <v>0</v>
      </c>
      <c r="K358" s="280"/>
      <c r="L358" s="281"/>
      <c r="M358" s="282" t="s">
        <v>1</v>
      </c>
      <c r="N358" s="283" t="s">
        <v>44</v>
      </c>
      <c r="O358" s="90"/>
      <c r="P358" s="270">
        <f>O358*H358</f>
        <v>0</v>
      </c>
      <c r="Q358" s="270">
        <v>0.00080000000000000004</v>
      </c>
      <c r="R358" s="270">
        <f>Q358*H358</f>
        <v>0.0032000000000000002</v>
      </c>
      <c r="S358" s="270">
        <v>0</v>
      </c>
      <c r="T358" s="27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72" t="s">
        <v>335</v>
      </c>
      <c r="AT358" s="272" t="s">
        <v>362</v>
      </c>
      <c r="AU358" s="272" t="s">
        <v>91</v>
      </c>
      <c r="AY358" s="14" t="s">
        <v>168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91</v>
      </c>
      <c r="BK358" s="147">
        <f>ROUND(I358*H358,2)</f>
        <v>0</v>
      </c>
      <c r="BL358" s="14" t="s">
        <v>251</v>
      </c>
      <c r="BM358" s="272" t="s">
        <v>925</v>
      </c>
    </row>
    <row r="359" s="2" customFormat="1" ht="21.75" customHeight="1">
      <c r="A359" s="37"/>
      <c r="B359" s="38"/>
      <c r="C359" s="260" t="s">
        <v>926</v>
      </c>
      <c r="D359" s="260" t="s">
        <v>172</v>
      </c>
      <c r="E359" s="261" t="s">
        <v>927</v>
      </c>
      <c r="F359" s="262" t="s">
        <v>928</v>
      </c>
      <c r="G359" s="263" t="s">
        <v>175</v>
      </c>
      <c r="H359" s="264">
        <v>5</v>
      </c>
      <c r="I359" s="265"/>
      <c r="J359" s="266">
        <f>ROUND(I359*H359,2)</f>
        <v>0</v>
      </c>
      <c r="K359" s="267"/>
      <c r="L359" s="40"/>
      <c r="M359" s="268" t="s">
        <v>1</v>
      </c>
      <c r="N359" s="269" t="s">
        <v>44</v>
      </c>
      <c r="O359" s="90"/>
      <c r="P359" s="270">
        <f>O359*H359</f>
        <v>0</v>
      </c>
      <c r="Q359" s="270">
        <v>0</v>
      </c>
      <c r="R359" s="270">
        <f>Q359*H359</f>
        <v>0</v>
      </c>
      <c r="S359" s="270">
        <v>0.00080000000000000004</v>
      </c>
      <c r="T359" s="271">
        <f>S359*H359</f>
        <v>0.0040000000000000001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72" t="s">
        <v>251</v>
      </c>
      <c r="AT359" s="272" t="s">
        <v>172</v>
      </c>
      <c r="AU359" s="272" t="s">
        <v>91</v>
      </c>
      <c r="AY359" s="14" t="s">
        <v>168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91</v>
      </c>
      <c r="BK359" s="147">
        <f>ROUND(I359*H359,2)</f>
        <v>0</v>
      </c>
      <c r="BL359" s="14" t="s">
        <v>251</v>
      </c>
      <c r="BM359" s="272" t="s">
        <v>929</v>
      </c>
    </row>
    <row r="360" s="2" customFormat="1" ht="21.75" customHeight="1">
      <c r="A360" s="37"/>
      <c r="B360" s="38"/>
      <c r="C360" s="260" t="s">
        <v>930</v>
      </c>
      <c r="D360" s="260" t="s">
        <v>172</v>
      </c>
      <c r="E360" s="261" t="s">
        <v>931</v>
      </c>
      <c r="F360" s="262" t="s">
        <v>932</v>
      </c>
      <c r="G360" s="263" t="s">
        <v>175</v>
      </c>
      <c r="H360" s="264">
        <v>2</v>
      </c>
      <c r="I360" s="265"/>
      <c r="J360" s="266">
        <f>ROUND(I360*H360,2)</f>
        <v>0</v>
      </c>
      <c r="K360" s="267"/>
      <c r="L360" s="40"/>
      <c r="M360" s="268" t="s">
        <v>1</v>
      </c>
      <c r="N360" s="269" t="s">
        <v>44</v>
      </c>
      <c r="O360" s="90"/>
      <c r="P360" s="270">
        <f>O360*H360</f>
        <v>0</v>
      </c>
      <c r="Q360" s="270">
        <v>0</v>
      </c>
      <c r="R360" s="270">
        <f>Q360*H360</f>
        <v>0</v>
      </c>
      <c r="S360" s="270">
        <v>0.0030000000000000001</v>
      </c>
      <c r="T360" s="271">
        <f>S360*H360</f>
        <v>0.0060000000000000001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72" t="s">
        <v>251</v>
      </c>
      <c r="AT360" s="272" t="s">
        <v>172</v>
      </c>
      <c r="AU360" s="272" t="s">
        <v>91</v>
      </c>
      <c r="AY360" s="14" t="s">
        <v>168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91</v>
      </c>
      <c r="BK360" s="147">
        <f>ROUND(I360*H360,2)</f>
        <v>0</v>
      </c>
      <c r="BL360" s="14" t="s">
        <v>251</v>
      </c>
      <c r="BM360" s="272" t="s">
        <v>933</v>
      </c>
    </row>
    <row r="361" s="2" customFormat="1" ht="21.75" customHeight="1">
      <c r="A361" s="37"/>
      <c r="B361" s="38"/>
      <c r="C361" s="260" t="s">
        <v>934</v>
      </c>
      <c r="D361" s="260" t="s">
        <v>172</v>
      </c>
      <c r="E361" s="261" t="s">
        <v>935</v>
      </c>
      <c r="F361" s="262" t="s">
        <v>936</v>
      </c>
      <c r="G361" s="263" t="s">
        <v>197</v>
      </c>
      <c r="H361" s="264">
        <v>25</v>
      </c>
      <c r="I361" s="265"/>
      <c r="J361" s="266">
        <f>ROUND(I361*H361,2)</f>
        <v>0</v>
      </c>
      <c r="K361" s="267"/>
      <c r="L361" s="40"/>
      <c r="M361" s="268" t="s">
        <v>1</v>
      </c>
      <c r="N361" s="269" t="s">
        <v>44</v>
      </c>
      <c r="O361" s="90"/>
      <c r="P361" s="270">
        <f>O361*H361</f>
        <v>0</v>
      </c>
      <c r="Q361" s="270">
        <v>0</v>
      </c>
      <c r="R361" s="270">
        <f>Q361*H361</f>
        <v>0</v>
      </c>
      <c r="S361" s="270">
        <v>0</v>
      </c>
      <c r="T361" s="27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72" t="s">
        <v>251</v>
      </c>
      <c r="AT361" s="272" t="s">
        <v>172</v>
      </c>
      <c r="AU361" s="272" t="s">
        <v>91</v>
      </c>
      <c r="AY361" s="14" t="s">
        <v>168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91</v>
      </c>
      <c r="BK361" s="147">
        <f>ROUND(I361*H361,2)</f>
        <v>0</v>
      </c>
      <c r="BL361" s="14" t="s">
        <v>251</v>
      </c>
      <c r="BM361" s="272" t="s">
        <v>937</v>
      </c>
    </row>
    <row r="362" s="2" customFormat="1" ht="16.5" customHeight="1">
      <c r="A362" s="37"/>
      <c r="B362" s="38"/>
      <c r="C362" s="273" t="s">
        <v>938</v>
      </c>
      <c r="D362" s="273" t="s">
        <v>362</v>
      </c>
      <c r="E362" s="274" t="s">
        <v>939</v>
      </c>
      <c r="F362" s="275" t="s">
        <v>940</v>
      </c>
      <c r="G362" s="276" t="s">
        <v>197</v>
      </c>
      <c r="H362" s="277">
        <v>30</v>
      </c>
      <c r="I362" s="278"/>
      <c r="J362" s="279">
        <f>ROUND(I362*H362,2)</f>
        <v>0</v>
      </c>
      <c r="K362" s="280"/>
      <c r="L362" s="281"/>
      <c r="M362" s="282" t="s">
        <v>1</v>
      </c>
      <c r="N362" s="283" t="s">
        <v>44</v>
      </c>
      <c r="O362" s="90"/>
      <c r="P362" s="270">
        <f>O362*H362</f>
        <v>0</v>
      </c>
      <c r="Q362" s="270">
        <v>8.0000000000000007E-05</v>
      </c>
      <c r="R362" s="270">
        <f>Q362*H362</f>
        <v>0.0024000000000000002</v>
      </c>
      <c r="S362" s="270">
        <v>0</v>
      </c>
      <c r="T362" s="27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72" t="s">
        <v>335</v>
      </c>
      <c r="AT362" s="272" t="s">
        <v>362</v>
      </c>
      <c r="AU362" s="272" t="s">
        <v>91</v>
      </c>
      <c r="AY362" s="14" t="s">
        <v>168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91</v>
      </c>
      <c r="BK362" s="147">
        <f>ROUND(I362*H362,2)</f>
        <v>0</v>
      </c>
      <c r="BL362" s="14" t="s">
        <v>251</v>
      </c>
      <c r="BM362" s="272" t="s">
        <v>941</v>
      </c>
    </row>
    <row r="363" s="2" customFormat="1" ht="21.75" customHeight="1">
      <c r="A363" s="37"/>
      <c r="B363" s="38"/>
      <c r="C363" s="260" t="s">
        <v>942</v>
      </c>
      <c r="D363" s="260" t="s">
        <v>172</v>
      </c>
      <c r="E363" s="261" t="s">
        <v>943</v>
      </c>
      <c r="F363" s="262" t="s">
        <v>944</v>
      </c>
      <c r="G363" s="263" t="s">
        <v>321</v>
      </c>
      <c r="H363" s="264">
        <v>0.041000000000000002</v>
      </c>
      <c r="I363" s="265"/>
      <c r="J363" s="266">
        <f>ROUND(I363*H363,2)</f>
        <v>0</v>
      </c>
      <c r="K363" s="267"/>
      <c r="L363" s="40"/>
      <c r="M363" s="268" t="s">
        <v>1</v>
      </c>
      <c r="N363" s="269" t="s">
        <v>44</v>
      </c>
      <c r="O363" s="90"/>
      <c r="P363" s="270">
        <f>O363*H363</f>
        <v>0</v>
      </c>
      <c r="Q363" s="270">
        <v>0</v>
      </c>
      <c r="R363" s="270">
        <f>Q363*H363</f>
        <v>0</v>
      </c>
      <c r="S363" s="270">
        <v>0</v>
      </c>
      <c r="T363" s="27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72" t="s">
        <v>251</v>
      </c>
      <c r="AT363" s="272" t="s">
        <v>172</v>
      </c>
      <c r="AU363" s="272" t="s">
        <v>91</v>
      </c>
      <c r="AY363" s="14" t="s">
        <v>168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91</v>
      </c>
      <c r="BK363" s="147">
        <f>ROUND(I363*H363,2)</f>
        <v>0</v>
      </c>
      <c r="BL363" s="14" t="s">
        <v>251</v>
      </c>
      <c r="BM363" s="272" t="s">
        <v>945</v>
      </c>
    </row>
    <row r="364" s="2" customFormat="1" ht="21.75" customHeight="1">
      <c r="A364" s="37"/>
      <c r="B364" s="38"/>
      <c r="C364" s="260" t="s">
        <v>946</v>
      </c>
      <c r="D364" s="260" t="s">
        <v>172</v>
      </c>
      <c r="E364" s="261" t="s">
        <v>947</v>
      </c>
      <c r="F364" s="262" t="s">
        <v>948</v>
      </c>
      <c r="G364" s="263" t="s">
        <v>321</v>
      </c>
      <c r="H364" s="264">
        <v>0.041000000000000002</v>
      </c>
      <c r="I364" s="265"/>
      <c r="J364" s="266">
        <f>ROUND(I364*H364,2)</f>
        <v>0</v>
      </c>
      <c r="K364" s="267"/>
      <c r="L364" s="40"/>
      <c r="M364" s="268" t="s">
        <v>1</v>
      </c>
      <c r="N364" s="269" t="s">
        <v>44</v>
      </c>
      <c r="O364" s="90"/>
      <c r="P364" s="270">
        <f>O364*H364</f>
        <v>0</v>
      </c>
      <c r="Q364" s="270">
        <v>0</v>
      </c>
      <c r="R364" s="270">
        <f>Q364*H364</f>
        <v>0</v>
      </c>
      <c r="S364" s="270">
        <v>0</v>
      </c>
      <c r="T364" s="27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72" t="s">
        <v>251</v>
      </c>
      <c r="AT364" s="272" t="s">
        <v>172</v>
      </c>
      <c r="AU364" s="272" t="s">
        <v>91</v>
      </c>
      <c r="AY364" s="14" t="s">
        <v>168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91</v>
      </c>
      <c r="BK364" s="147">
        <f>ROUND(I364*H364,2)</f>
        <v>0</v>
      </c>
      <c r="BL364" s="14" t="s">
        <v>251</v>
      </c>
      <c r="BM364" s="272" t="s">
        <v>949</v>
      </c>
    </row>
    <row r="365" s="12" customFormat="1" ht="22.8" customHeight="1">
      <c r="A365" s="12"/>
      <c r="B365" s="244"/>
      <c r="C365" s="245"/>
      <c r="D365" s="246" t="s">
        <v>77</v>
      </c>
      <c r="E365" s="258" t="s">
        <v>950</v>
      </c>
      <c r="F365" s="258" t="s">
        <v>951</v>
      </c>
      <c r="G365" s="245"/>
      <c r="H365" s="245"/>
      <c r="I365" s="248"/>
      <c r="J365" s="259">
        <f>BK365</f>
        <v>0</v>
      </c>
      <c r="K365" s="245"/>
      <c r="L365" s="250"/>
      <c r="M365" s="251"/>
      <c r="N365" s="252"/>
      <c r="O365" s="252"/>
      <c r="P365" s="253">
        <f>SUM(P366:P370)</f>
        <v>0</v>
      </c>
      <c r="Q365" s="252"/>
      <c r="R365" s="253">
        <f>SUM(R366:R370)</f>
        <v>0.00025999999999999998</v>
      </c>
      <c r="S365" s="252"/>
      <c r="T365" s="254">
        <f>SUM(T366:T370)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55" t="s">
        <v>91</v>
      </c>
      <c r="AT365" s="256" t="s">
        <v>77</v>
      </c>
      <c r="AU365" s="256" t="s">
        <v>85</v>
      </c>
      <c r="AY365" s="255" t="s">
        <v>168</v>
      </c>
      <c r="BK365" s="257">
        <f>SUM(BK366:BK370)</f>
        <v>0</v>
      </c>
    </row>
    <row r="366" s="2" customFormat="1" ht="16.5" customHeight="1">
      <c r="A366" s="37"/>
      <c r="B366" s="38"/>
      <c r="C366" s="260" t="s">
        <v>952</v>
      </c>
      <c r="D366" s="260" t="s">
        <v>172</v>
      </c>
      <c r="E366" s="261" t="s">
        <v>953</v>
      </c>
      <c r="F366" s="262" t="s">
        <v>954</v>
      </c>
      <c r="G366" s="263" t="s">
        <v>197</v>
      </c>
      <c r="H366" s="264">
        <v>20</v>
      </c>
      <c r="I366" s="265"/>
      <c r="J366" s="266">
        <f>ROUND(I366*H366,2)</f>
        <v>0</v>
      </c>
      <c r="K366" s="267"/>
      <c r="L366" s="40"/>
      <c r="M366" s="268" t="s">
        <v>1</v>
      </c>
      <c r="N366" s="269" t="s">
        <v>44</v>
      </c>
      <c r="O366" s="90"/>
      <c r="P366" s="270">
        <f>O366*H366</f>
        <v>0</v>
      </c>
      <c r="Q366" s="270">
        <v>0</v>
      </c>
      <c r="R366" s="270">
        <f>Q366*H366</f>
        <v>0</v>
      </c>
      <c r="S366" s="270">
        <v>0</v>
      </c>
      <c r="T366" s="27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72" t="s">
        <v>251</v>
      </c>
      <c r="AT366" s="272" t="s">
        <v>172</v>
      </c>
      <c r="AU366" s="272" t="s">
        <v>91</v>
      </c>
      <c r="AY366" s="14" t="s">
        <v>168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91</v>
      </c>
      <c r="BK366" s="147">
        <f>ROUND(I366*H366,2)</f>
        <v>0</v>
      </c>
      <c r="BL366" s="14" t="s">
        <v>251</v>
      </c>
      <c r="BM366" s="272" t="s">
        <v>955</v>
      </c>
    </row>
    <row r="367" s="2" customFormat="1" ht="16.5" customHeight="1">
      <c r="A367" s="37"/>
      <c r="B367" s="38"/>
      <c r="C367" s="273" t="s">
        <v>956</v>
      </c>
      <c r="D367" s="273" t="s">
        <v>362</v>
      </c>
      <c r="E367" s="274" t="s">
        <v>957</v>
      </c>
      <c r="F367" s="275" t="s">
        <v>958</v>
      </c>
      <c r="G367" s="276" t="s">
        <v>197</v>
      </c>
      <c r="H367" s="277">
        <v>20</v>
      </c>
      <c r="I367" s="278"/>
      <c r="J367" s="279">
        <f>ROUND(I367*H367,2)</f>
        <v>0</v>
      </c>
      <c r="K367" s="280"/>
      <c r="L367" s="281"/>
      <c r="M367" s="282" t="s">
        <v>1</v>
      </c>
      <c r="N367" s="283" t="s">
        <v>44</v>
      </c>
      <c r="O367" s="90"/>
      <c r="P367" s="270">
        <f>O367*H367</f>
        <v>0</v>
      </c>
      <c r="Q367" s="270">
        <v>0</v>
      </c>
      <c r="R367" s="270">
        <f>Q367*H367</f>
        <v>0</v>
      </c>
      <c r="S367" s="270">
        <v>0</v>
      </c>
      <c r="T367" s="271">
        <f>S367*H367</f>
        <v>0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72" t="s">
        <v>335</v>
      </c>
      <c r="AT367" s="272" t="s">
        <v>362</v>
      </c>
      <c r="AU367" s="272" t="s">
        <v>91</v>
      </c>
      <c r="AY367" s="14" t="s">
        <v>168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91</v>
      </c>
      <c r="BK367" s="147">
        <f>ROUND(I367*H367,2)</f>
        <v>0</v>
      </c>
      <c r="BL367" s="14" t="s">
        <v>251</v>
      </c>
      <c r="BM367" s="272" t="s">
        <v>959</v>
      </c>
    </row>
    <row r="368" s="2" customFormat="1" ht="16.5" customHeight="1">
      <c r="A368" s="37"/>
      <c r="B368" s="38"/>
      <c r="C368" s="260" t="s">
        <v>960</v>
      </c>
      <c r="D368" s="260" t="s">
        <v>172</v>
      </c>
      <c r="E368" s="261" t="s">
        <v>961</v>
      </c>
      <c r="F368" s="262" t="s">
        <v>962</v>
      </c>
      <c r="G368" s="263" t="s">
        <v>175</v>
      </c>
      <c r="H368" s="264">
        <v>2</v>
      </c>
      <c r="I368" s="265"/>
      <c r="J368" s="266">
        <f>ROUND(I368*H368,2)</f>
        <v>0</v>
      </c>
      <c r="K368" s="267"/>
      <c r="L368" s="40"/>
      <c r="M368" s="268" t="s">
        <v>1</v>
      </c>
      <c r="N368" s="269" t="s">
        <v>44</v>
      </c>
      <c r="O368" s="90"/>
      <c r="P368" s="270">
        <f>O368*H368</f>
        <v>0</v>
      </c>
      <c r="Q368" s="270">
        <v>0</v>
      </c>
      <c r="R368" s="270">
        <f>Q368*H368</f>
        <v>0</v>
      </c>
      <c r="S368" s="270">
        <v>0</v>
      </c>
      <c r="T368" s="27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72" t="s">
        <v>251</v>
      </c>
      <c r="AT368" s="272" t="s">
        <v>172</v>
      </c>
      <c r="AU368" s="272" t="s">
        <v>91</v>
      </c>
      <c r="AY368" s="14" t="s">
        <v>168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91</v>
      </c>
      <c r="BK368" s="147">
        <f>ROUND(I368*H368,2)</f>
        <v>0</v>
      </c>
      <c r="BL368" s="14" t="s">
        <v>251</v>
      </c>
      <c r="BM368" s="272" t="s">
        <v>963</v>
      </c>
    </row>
    <row r="369" s="2" customFormat="1" ht="16.5" customHeight="1">
      <c r="A369" s="37"/>
      <c r="B369" s="38"/>
      <c r="C369" s="273" t="s">
        <v>964</v>
      </c>
      <c r="D369" s="273" t="s">
        <v>362</v>
      </c>
      <c r="E369" s="274" t="s">
        <v>965</v>
      </c>
      <c r="F369" s="275" t="s">
        <v>966</v>
      </c>
      <c r="G369" s="276" t="s">
        <v>175</v>
      </c>
      <c r="H369" s="277">
        <v>2</v>
      </c>
      <c r="I369" s="278"/>
      <c r="J369" s="279">
        <f>ROUND(I369*H369,2)</f>
        <v>0</v>
      </c>
      <c r="K369" s="280"/>
      <c r="L369" s="281"/>
      <c r="M369" s="282" t="s">
        <v>1</v>
      </c>
      <c r="N369" s="283" t="s">
        <v>44</v>
      </c>
      <c r="O369" s="90"/>
      <c r="P369" s="270">
        <f>O369*H369</f>
        <v>0</v>
      </c>
      <c r="Q369" s="270">
        <v>0.00012999999999999999</v>
      </c>
      <c r="R369" s="270">
        <f>Q369*H369</f>
        <v>0.00025999999999999998</v>
      </c>
      <c r="S369" s="270">
        <v>0</v>
      </c>
      <c r="T369" s="271">
        <f>S369*H369</f>
        <v>0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72" t="s">
        <v>335</v>
      </c>
      <c r="AT369" s="272" t="s">
        <v>362</v>
      </c>
      <c r="AU369" s="272" t="s">
        <v>91</v>
      </c>
      <c r="AY369" s="14" t="s">
        <v>168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91</v>
      </c>
      <c r="BK369" s="147">
        <f>ROUND(I369*H369,2)</f>
        <v>0</v>
      </c>
      <c r="BL369" s="14" t="s">
        <v>251</v>
      </c>
      <c r="BM369" s="272" t="s">
        <v>967</v>
      </c>
    </row>
    <row r="370" s="2" customFormat="1" ht="21.75" customHeight="1">
      <c r="A370" s="37"/>
      <c r="B370" s="38"/>
      <c r="C370" s="260" t="s">
        <v>968</v>
      </c>
      <c r="D370" s="260" t="s">
        <v>172</v>
      </c>
      <c r="E370" s="261" t="s">
        <v>969</v>
      </c>
      <c r="F370" s="262" t="s">
        <v>970</v>
      </c>
      <c r="G370" s="263" t="s">
        <v>552</v>
      </c>
      <c r="H370" s="284"/>
      <c r="I370" s="265"/>
      <c r="J370" s="266">
        <f>ROUND(I370*H370,2)</f>
        <v>0</v>
      </c>
      <c r="K370" s="267"/>
      <c r="L370" s="40"/>
      <c r="M370" s="268" t="s">
        <v>1</v>
      </c>
      <c r="N370" s="269" t="s">
        <v>44</v>
      </c>
      <c r="O370" s="90"/>
      <c r="P370" s="270">
        <f>O370*H370</f>
        <v>0</v>
      </c>
      <c r="Q370" s="270">
        <v>0</v>
      </c>
      <c r="R370" s="270">
        <f>Q370*H370</f>
        <v>0</v>
      </c>
      <c r="S370" s="270">
        <v>0</v>
      </c>
      <c r="T370" s="271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72" t="s">
        <v>251</v>
      </c>
      <c r="AT370" s="272" t="s">
        <v>172</v>
      </c>
      <c r="AU370" s="272" t="s">
        <v>91</v>
      </c>
      <c r="AY370" s="14" t="s">
        <v>168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91</v>
      </c>
      <c r="BK370" s="147">
        <f>ROUND(I370*H370,2)</f>
        <v>0</v>
      </c>
      <c r="BL370" s="14" t="s">
        <v>251</v>
      </c>
      <c r="BM370" s="272" t="s">
        <v>971</v>
      </c>
    </row>
    <row r="371" s="12" customFormat="1" ht="22.8" customHeight="1">
      <c r="A371" s="12"/>
      <c r="B371" s="244"/>
      <c r="C371" s="245"/>
      <c r="D371" s="246" t="s">
        <v>77</v>
      </c>
      <c r="E371" s="258" t="s">
        <v>972</v>
      </c>
      <c r="F371" s="258" t="s">
        <v>973</v>
      </c>
      <c r="G371" s="245"/>
      <c r="H371" s="245"/>
      <c r="I371" s="248"/>
      <c r="J371" s="259">
        <f>BK371</f>
        <v>0</v>
      </c>
      <c r="K371" s="245"/>
      <c r="L371" s="250"/>
      <c r="M371" s="251"/>
      <c r="N371" s="252"/>
      <c r="O371" s="252"/>
      <c r="P371" s="253">
        <f>P372</f>
        <v>0</v>
      </c>
      <c r="Q371" s="252"/>
      <c r="R371" s="253">
        <f>R372</f>
        <v>0</v>
      </c>
      <c r="S371" s="252"/>
      <c r="T371" s="254">
        <f>T372</f>
        <v>0.25037599999999999</v>
      </c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R371" s="255" t="s">
        <v>91</v>
      </c>
      <c r="AT371" s="256" t="s">
        <v>77</v>
      </c>
      <c r="AU371" s="256" t="s">
        <v>85</v>
      </c>
      <c r="AY371" s="255" t="s">
        <v>168</v>
      </c>
      <c r="BK371" s="257">
        <f>BK372</f>
        <v>0</v>
      </c>
    </row>
    <row r="372" s="2" customFormat="1" ht="16.5" customHeight="1">
      <c r="A372" s="37"/>
      <c r="B372" s="38"/>
      <c r="C372" s="260" t="s">
        <v>974</v>
      </c>
      <c r="D372" s="260" t="s">
        <v>172</v>
      </c>
      <c r="E372" s="261" t="s">
        <v>975</v>
      </c>
      <c r="F372" s="262" t="s">
        <v>976</v>
      </c>
      <c r="G372" s="263" t="s">
        <v>184</v>
      </c>
      <c r="H372" s="264">
        <v>17.884</v>
      </c>
      <c r="I372" s="265"/>
      <c r="J372" s="266">
        <f>ROUND(I372*H372,2)</f>
        <v>0</v>
      </c>
      <c r="K372" s="267"/>
      <c r="L372" s="40"/>
      <c r="M372" s="268" t="s">
        <v>1</v>
      </c>
      <c r="N372" s="269" t="s">
        <v>44</v>
      </c>
      <c r="O372" s="90"/>
      <c r="P372" s="270">
        <f>O372*H372</f>
        <v>0</v>
      </c>
      <c r="Q372" s="270">
        <v>0</v>
      </c>
      <c r="R372" s="270">
        <f>Q372*H372</f>
        <v>0</v>
      </c>
      <c r="S372" s="270">
        <v>0.014</v>
      </c>
      <c r="T372" s="271">
        <f>S372*H372</f>
        <v>0.25037599999999999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72" t="s">
        <v>251</v>
      </c>
      <c r="AT372" s="272" t="s">
        <v>172</v>
      </c>
      <c r="AU372" s="272" t="s">
        <v>91</v>
      </c>
      <c r="AY372" s="14" t="s">
        <v>168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91</v>
      </c>
      <c r="BK372" s="147">
        <f>ROUND(I372*H372,2)</f>
        <v>0</v>
      </c>
      <c r="BL372" s="14" t="s">
        <v>251</v>
      </c>
      <c r="BM372" s="272" t="s">
        <v>977</v>
      </c>
    </row>
    <row r="373" s="12" customFormat="1" ht="22.8" customHeight="1">
      <c r="A373" s="12"/>
      <c r="B373" s="244"/>
      <c r="C373" s="245"/>
      <c r="D373" s="246" t="s">
        <v>77</v>
      </c>
      <c r="E373" s="258" t="s">
        <v>978</v>
      </c>
      <c r="F373" s="258" t="s">
        <v>979</v>
      </c>
      <c r="G373" s="245"/>
      <c r="H373" s="245"/>
      <c r="I373" s="248"/>
      <c r="J373" s="259">
        <f>BK373</f>
        <v>0</v>
      </c>
      <c r="K373" s="245"/>
      <c r="L373" s="250"/>
      <c r="M373" s="251"/>
      <c r="N373" s="252"/>
      <c r="O373" s="252"/>
      <c r="P373" s="253">
        <f>SUM(P374:P377)</f>
        <v>0</v>
      </c>
      <c r="Q373" s="252"/>
      <c r="R373" s="253">
        <f>SUM(R374:R377)</f>
        <v>0.038453359999999992</v>
      </c>
      <c r="S373" s="252"/>
      <c r="T373" s="254">
        <f>SUM(T374:T377)</f>
        <v>0.05971503999999999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55" t="s">
        <v>91</v>
      </c>
      <c r="AT373" s="256" t="s">
        <v>77</v>
      </c>
      <c r="AU373" s="256" t="s">
        <v>85</v>
      </c>
      <c r="AY373" s="255" t="s">
        <v>168</v>
      </c>
      <c r="BK373" s="257">
        <f>SUM(BK374:BK377)</f>
        <v>0</v>
      </c>
    </row>
    <row r="374" s="2" customFormat="1" ht="21.75" customHeight="1">
      <c r="A374" s="37"/>
      <c r="B374" s="38"/>
      <c r="C374" s="260" t="s">
        <v>980</v>
      </c>
      <c r="D374" s="260" t="s">
        <v>172</v>
      </c>
      <c r="E374" s="261" t="s">
        <v>981</v>
      </c>
      <c r="F374" s="262" t="s">
        <v>982</v>
      </c>
      <c r="G374" s="263" t="s">
        <v>184</v>
      </c>
      <c r="H374" s="264">
        <v>3.2559999999999998</v>
      </c>
      <c r="I374" s="265"/>
      <c r="J374" s="266">
        <f>ROUND(I374*H374,2)</f>
        <v>0</v>
      </c>
      <c r="K374" s="267"/>
      <c r="L374" s="40"/>
      <c r="M374" s="268" t="s">
        <v>1</v>
      </c>
      <c r="N374" s="269" t="s">
        <v>44</v>
      </c>
      <c r="O374" s="90"/>
      <c r="P374" s="270">
        <f>O374*H374</f>
        <v>0</v>
      </c>
      <c r="Q374" s="270">
        <v>0.011809999999999999</v>
      </c>
      <c r="R374" s="270">
        <f>Q374*H374</f>
        <v>0.038453359999999992</v>
      </c>
      <c r="S374" s="270">
        <v>0</v>
      </c>
      <c r="T374" s="27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72" t="s">
        <v>251</v>
      </c>
      <c r="AT374" s="272" t="s">
        <v>172</v>
      </c>
      <c r="AU374" s="272" t="s">
        <v>91</v>
      </c>
      <c r="AY374" s="14" t="s">
        <v>168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91</v>
      </c>
      <c r="BK374" s="147">
        <f>ROUND(I374*H374,2)</f>
        <v>0</v>
      </c>
      <c r="BL374" s="14" t="s">
        <v>251</v>
      </c>
      <c r="BM374" s="272" t="s">
        <v>983</v>
      </c>
    </row>
    <row r="375" s="2" customFormat="1" ht="21.75" customHeight="1">
      <c r="A375" s="37"/>
      <c r="B375" s="38"/>
      <c r="C375" s="260" t="s">
        <v>984</v>
      </c>
      <c r="D375" s="260" t="s">
        <v>172</v>
      </c>
      <c r="E375" s="261" t="s">
        <v>985</v>
      </c>
      <c r="F375" s="262" t="s">
        <v>986</v>
      </c>
      <c r="G375" s="263" t="s">
        <v>184</v>
      </c>
      <c r="H375" s="264">
        <v>3.2559999999999998</v>
      </c>
      <c r="I375" s="265"/>
      <c r="J375" s="266">
        <f>ROUND(I375*H375,2)</f>
        <v>0</v>
      </c>
      <c r="K375" s="267"/>
      <c r="L375" s="40"/>
      <c r="M375" s="268" t="s">
        <v>1</v>
      </c>
      <c r="N375" s="269" t="s">
        <v>44</v>
      </c>
      <c r="O375" s="90"/>
      <c r="P375" s="270">
        <f>O375*H375</f>
        <v>0</v>
      </c>
      <c r="Q375" s="270">
        <v>0</v>
      </c>
      <c r="R375" s="270">
        <f>Q375*H375</f>
        <v>0</v>
      </c>
      <c r="S375" s="270">
        <v>0.018339999999999999</v>
      </c>
      <c r="T375" s="271">
        <f>S375*H375</f>
        <v>0.05971503999999999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72" t="s">
        <v>251</v>
      </c>
      <c r="AT375" s="272" t="s">
        <v>172</v>
      </c>
      <c r="AU375" s="272" t="s">
        <v>91</v>
      </c>
      <c r="AY375" s="14" t="s">
        <v>168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91</v>
      </c>
      <c r="BK375" s="147">
        <f>ROUND(I375*H375,2)</f>
        <v>0</v>
      </c>
      <c r="BL375" s="14" t="s">
        <v>251</v>
      </c>
      <c r="BM375" s="272" t="s">
        <v>987</v>
      </c>
    </row>
    <row r="376" s="2" customFormat="1" ht="21.75" customHeight="1">
      <c r="A376" s="37"/>
      <c r="B376" s="38"/>
      <c r="C376" s="260" t="s">
        <v>988</v>
      </c>
      <c r="D376" s="260" t="s">
        <v>172</v>
      </c>
      <c r="E376" s="261" t="s">
        <v>989</v>
      </c>
      <c r="F376" s="262" t="s">
        <v>990</v>
      </c>
      <c r="G376" s="263" t="s">
        <v>321</v>
      </c>
      <c r="H376" s="264">
        <v>0.037999999999999999</v>
      </c>
      <c r="I376" s="265"/>
      <c r="J376" s="266">
        <f>ROUND(I376*H376,2)</f>
        <v>0</v>
      </c>
      <c r="K376" s="267"/>
      <c r="L376" s="40"/>
      <c r="M376" s="268" t="s">
        <v>1</v>
      </c>
      <c r="N376" s="269" t="s">
        <v>44</v>
      </c>
      <c r="O376" s="90"/>
      <c r="P376" s="270">
        <f>O376*H376</f>
        <v>0</v>
      </c>
      <c r="Q376" s="270">
        <v>0</v>
      </c>
      <c r="R376" s="270">
        <f>Q376*H376</f>
        <v>0</v>
      </c>
      <c r="S376" s="270">
        <v>0</v>
      </c>
      <c r="T376" s="27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72" t="s">
        <v>251</v>
      </c>
      <c r="AT376" s="272" t="s">
        <v>172</v>
      </c>
      <c r="AU376" s="272" t="s">
        <v>91</v>
      </c>
      <c r="AY376" s="14" t="s">
        <v>168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91</v>
      </c>
      <c r="BK376" s="147">
        <f>ROUND(I376*H376,2)</f>
        <v>0</v>
      </c>
      <c r="BL376" s="14" t="s">
        <v>251</v>
      </c>
      <c r="BM376" s="272" t="s">
        <v>991</v>
      </c>
    </row>
    <row r="377" s="2" customFormat="1" ht="21.75" customHeight="1">
      <c r="A377" s="37"/>
      <c r="B377" s="38"/>
      <c r="C377" s="260" t="s">
        <v>992</v>
      </c>
      <c r="D377" s="260" t="s">
        <v>172</v>
      </c>
      <c r="E377" s="261" t="s">
        <v>993</v>
      </c>
      <c r="F377" s="262" t="s">
        <v>994</v>
      </c>
      <c r="G377" s="263" t="s">
        <v>321</v>
      </c>
      <c r="H377" s="264">
        <v>0.037999999999999999</v>
      </c>
      <c r="I377" s="265"/>
      <c r="J377" s="266">
        <f>ROUND(I377*H377,2)</f>
        <v>0</v>
      </c>
      <c r="K377" s="267"/>
      <c r="L377" s="40"/>
      <c r="M377" s="268" t="s">
        <v>1</v>
      </c>
      <c r="N377" s="269" t="s">
        <v>44</v>
      </c>
      <c r="O377" s="90"/>
      <c r="P377" s="270">
        <f>O377*H377</f>
        <v>0</v>
      </c>
      <c r="Q377" s="270">
        <v>0</v>
      </c>
      <c r="R377" s="270">
        <f>Q377*H377</f>
        <v>0</v>
      </c>
      <c r="S377" s="270">
        <v>0</v>
      </c>
      <c r="T377" s="271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72" t="s">
        <v>251</v>
      </c>
      <c r="AT377" s="272" t="s">
        <v>172</v>
      </c>
      <c r="AU377" s="272" t="s">
        <v>91</v>
      </c>
      <c r="AY377" s="14" t="s">
        <v>168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91</v>
      </c>
      <c r="BK377" s="147">
        <f>ROUND(I377*H377,2)</f>
        <v>0</v>
      </c>
      <c r="BL377" s="14" t="s">
        <v>251</v>
      </c>
      <c r="BM377" s="272" t="s">
        <v>995</v>
      </c>
    </row>
    <row r="378" s="12" customFormat="1" ht="22.8" customHeight="1">
      <c r="A378" s="12"/>
      <c r="B378" s="244"/>
      <c r="C378" s="245"/>
      <c r="D378" s="246" t="s">
        <v>77</v>
      </c>
      <c r="E378" s="258" t="s">
        <v>996</v>
      </c>
      <c r="F378" s="258" t="s">
        <v>997</v>
      </c>
      <c r="G378" s="245"/>
      <c r="H378" s="245"/>
      <c r="I378" s="248"/>
      <c r="J378" s="259">
        <f>BK378</f>
        <v>0</v>
      </c>
      <c r="K378" s="245"/>
      <c r="L378" s="250"/>
      <c r="M378" s="251"/>
      <c r="N378" s="252"/>
      <c r="O378" s="252"/>
      <c r="P378" s="253">
        <f>SUM(P379:P395)</f>
        <v>0</v>
      </c>
      <c r="Q378" s="252"/>
      <c r="R378" s="253">
        <f>SUM(R379:R395)</f>
        <v>0.0138</v>
      </c>
      <c r="S378" s="252"/>
      <c r="T378" s="254">
        <f>SUM(T379:T395)</f>
        <v>0.41410000000000002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55" t="s">
        <v>91</v>
      </c>
      <c r="AT378" s="256" t="s">
        <v>77</v>
      </c>
      <c r="AU378" s="256" t="s">
        <v>85</v>
      </c>
      <c r="AY378" s="255" t="s">
        <v>168</v>
      </c>
      <c r="BK378" s="257">
        <f>SUM(BK379:BK395)</f>
        <v>0</v>
      </c>
    </row>
    <row r="379" s="2" customFormat="1" ht="16.5" customHeight="1">
      <c r="A379" s="37"/>
      <c r="B379" s="38"/>
      <c r="C379" s="260" t="s">
        <v>998</v>
      </c>
      <c r="D379" s="260" t="s">
        <v>172</v>
      </c>
      <c r="E379" s="261" t="s">
        <v>999</v>
      </c>
      <c r="F379" s="262" t="s">
        <v>1000</v>
      </c>
      <c r="G379" s="263" t="s">
        <v>175</v>
      </c>
      <c r="H379" s="264">
        <v>4</v>
      </c>
      <c r="I379" s="265"/>
      <c r="J379" s="266">
        <f>ROUND(I379*H379,2)</f>
        <v>0</v>
      </c>
      <c r="K379" s="267"/>
      <c r="L379" s="40"/>
      <c r="M379" s="268" t="s">
        <v>1</v>
      </c>
      <c r="N379" s="269" t="s">
        <v>44</v>
      </c>
      <c r="O379" s="90"/>
      <c r="P379" s="270">
        <f>O379*H379</f>
        <v>0</v>
      </c>
      <c r="Q379" s="270">
        <v>0</v>
      </c>
      <c r="R379" s="270">
        <f>Q379*H379</f>
        <v>0</v>
      </c>
      <c r="S379" s="270">
        <v>0</v>
      </c>
      <c r="T379" s="271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72" t="s">
        <v>251</v>
      </c>
      <c r="AT379" s="272" t="s">
        <v>172</v>
      </c>
      <c r="AU379" s="272" t="s">
        <v>91</v>
      </c>
      <c r="AY379" s="14" t="s">
        <v>168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91</v>
      </c>
      <c r="BK379" s="147">
        <f>ROUND(I379*H379,2)</f>
        <v>0</v>
      </c>
      <c r="BL379" s="14" t="s">
        <v>251</v>
      </c>
      <c r="BM379" s="272" t="s">
        <v>1001</v>
      </c>
    </row>
    <row r="380" s="2" customFormat="1" ht="21.75" customHeight="1">
      <c r="A380" s="37"/>
      <c r="B380" s="38"/>
      <c r="C380" s="273" t="s">
        <v>1002</v>
      </c>
      <c r="D380" s="273" t="s">
        <v>362</v>
      </c>
      <c r="E380" s="274" t="s">
        <v>1003</v>
      </c>
      <c r="F380" s="275" t="s">
        <v>1004</v>
      </c>
      <c r="G380" s="276" t="s">
        <v>175</v>
      </c>
      <c r="H380" s="277">
        <v>4</v>
      </c>
      <c r="I380" s="278"/>
      <c r="J380" s="279">
        <f>ROUND(I380*H380,2)</f>
        <v>0</v>
      </c>
      <c r="K380" s="280"/>
      <c r="L380" s="281"/>
      <c r="M380" s="282" t="s">
        <v>1</v>
      </c>
      <c r="N380" s="283" t="s">
        <v>44</v>
      </c>
      <c r="O380" s="90"/>
      <c r="P380" s="270">
        <f>O380*H380</f>
        <v>0</v>
      </c>
      <c r="Q380" s="270">
        <v>0.0011999999999999999</v>
      </c>
      <c r="R380" s="270">
        <f>Q380*H380</f>
        <v>0.0047999999999999996</v>
      </c>
      <c r="S380" s="270">
        <v>0</v>
      </c>
      <c r="T380" s="27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72" t="s">
        <v>335</v>
      </c>
      <c r="AT380" s="272" t="s">
        <v>362</v>
      </c>
      <c r="AU380" s="272" t="s">
        <v>91</v>
      </c>
      <c r="AY380" s="14" t="s">
        <v>168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91</v>
      </c>
      <c r="BK380" s="147">
        <f>ROUND(I380*H380,2)</f>
        <v>0</v>
      </c>
      <c r="BL380" s="14" t="s">
        <v>251</v>
      </c>
      <c r="BM380" s="272" t="s">
        <v>1005</v>
      </c>
    </row>
    <row r="381" s="2" customFormat="1" ht="16.5" customHeight="1">
      <c r="A381" s="37"/>
      <c r="B381" s="38"/>
      <c r="C381" s="260" t="s">
        <v>1006</v>
      </c>
      <c r="D381" s="260" t="s">
        <v>172</v>
      </c>
      <c r="E381" s="261" t="s">
        <v>1007</v>
      </c>
      <c r="F381" s="262" t="s">
        <v>1008</v>
      </c>
      <c r="G381" s="263" t="s">
        <v>175</v>
      </c>
      <c r="H381" s="264">
        <v>1</v>
      </c>
      <c r="I381" s="265"/>
      <c r="J381" s="266">
        <f>ROUND(I381*H381,2)</f>
        <v>0</v>
      </c>
      <c r="K381" s="267"/>
      <c r="L381" s="40"/>
      <c r="M381" s="268" t="s">
        <v>1</v>
      </c>
      <c r="N381" s="269" t="s">
        <v>44</v>
      </c>
      <c r="O381" s="90"/>
      <c r="P381" s="270">
        <f>O381*H381</f>
        <v>0</v>
      </c>
      <c r="Q381" s="270">
        <v>0</v>
      </c>
      <c r="R381" s="270">
        <f>Q381*H381</f>
        <v>0</v>
      </c>
      <c r="S381" s="270">
        <v>0</v>
      </c>
      <c r="T381" s="271">
        <f>S381*H381</f>
        <v>0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72" t="s">
        <v>251</v>
      </c>
      <c r="AT381" s="272" t="s">
        <v>172</v>
      </c>
      <c r="AU381" s="272" t="s">
        <v>91</v>
      </c>
      <c r="AY381" s="14" t="s">
        <v>168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91</v>
      </c>
      <c r="BK381" s="147">
        <f>ROUND(I381*H381,2)</f>
        <v>0</v>
      </c>
      <c r="BL381" s="14" t="s">
        <v>251</v>
      </c>
      <c r="BM381" s="272" t="s">
        <v>1009</v>
      </c>
    </row>
    <row r="382" s="2" customFormat="1" ht="16.5" customHeight="1">
      <c r="A382" s="37"/>
      <c r="B382" s="38"/>
      <c r="C382" s="273" t="s">
        <v>1010</v>
      </c>
      <c r="D382" s="273" t="s">
        <v>362</v>
      </c>
      <c r="E382" s="274" t="s">
        <v>1011</v>
      </c>
      <c r="F382" s="275" t="s">
        <v>1012</v>
      </c>
      <c r="G382" s="276" t="s">
        <v>175</v>
      </c>
      <c r="H382" s="277">
        <v>1</v>
      </c>
      <c r="I382" s="278"/>
      <c r="J382" s="279">
        <f>ROUND(I382*H382,2)</f>
        <v>0</v>
      </c>
      <c r="K382" s="280"/>
      <c r="L382" s="281"/>
      <c r="M382" s="282" t="s">
        <v>1</v>
      </c>
      <c r="N382" s="283" t="s">
        <v>44</v>
      </c>
      <c r="O382" s="90"/>
      <c r="P382" s="270">
        <f>O382*H382</f>
        <v>0</v>
      </c>
      <c r="Q382" s="270">
        <v>0.0022000000000000001</v>
      </c>
      <c r="R382" s="270">
        <f>Q382*H382</f>
        <v>0.0022000000000000001</v>
      </c>
      <c r="S382" s="270">
        <v>0</v>
      </c>
      <c r="T382" s="271">
        <f>S382*H382</f>
        <v>0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72" t="s">
        <v>335</v>
      </c>
      <c r="AT382" s="272" t="s">
        <v>362</v>
      </c>
      <c r="AU382" s="272" t="s">
        <v>91</v>
      </c>
      <c r="AY382" s="14" t="s">
        <v>168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91</v>
      </c>
      <c r="BK382" s="147">
        <f>ROUND(I382*H382,2)</f>
        <v>0</v>
      </c>
      <c r="BL382" s="14" t="s">
        <v>251</v>
      </c>
      <c r="BM382" s="272" t="s">
        <v>1013</v>
      </c>
    </row>
    <row r="383" s="2" customFormat="1" ht="16.5" customHeight="1">
      <c r="A383" s="37"/>
      <c r="B383" s="38"/>
      <c r="C383" s="260" t="s">
        <v>1014</v>
      </c>
      <c r="D383" s="260" t="s">
        <v>172</v>
      </c>
      <c r="E383" s="261" t="s">
        <v>1015</v>
      </c>
      <c r="F383" s="262" t="s">
        <v>1016</v>
      </c>
      <c r="G383" s="263" t="s">
        <v>175</v>
      </c>
      <c r="H383" s="264">
        <v>3</v>
      </c>
      <c r="I383" s="265"/>
      <c r="J383" s="266">
        <f>ROUND(I383*H383,2)</f>
        <v>0</v>
      </c>
      <c r="K383" s="267"/>
      <c r="L383" s="40"/>
      <c r="M383" s="268" t="s">
        <v>1</v>
      </c>
      <c r="N383" s="269" t="s">
        <v>44</v>
      </c>
      <c r="O383" s="90"/>
      <c r="P383" s="270">
        <f>O383*H383</f>
        <v>0</v>
      </c>
      <c r="Q383" s="270">
        <v>0</v>
      </c>
      <c r="R383" s="270">
        <f>Q383*H383</f>
        <v>0</v>
      </c>
      <c r="S383" s="270">
        <v>0.001</v>
      </c>
      <c r="T383" s="271">
        <f>S383*H383</f>
        <v>0.0030000000000000001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72" t="s">
        <v>251</v>
      </c>
      <c r="AT383" s="272" t="s">
        <v>172</v>
      </c>
      <c r="AU383" s="272" t="s">
        <v>91</v>
      </c>
      <c r="AY383" s="14" t="s">
        <v>168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91</v>
      </c>
      <c r="BK383" s="147">
        <f>ROUND(I383*H383,2)</f>
        <v>0</v>
      </c>
      <c r="BL383" s="14" t="s">
        <v>251</v>
      </c>
      <c r="BM383" s="272" t="s">
        <v>1017</v>
      </c>
    </row>
    <row r="384" s="2" customFormat="1" ht="16.5" customHeight="1">
      <c r="A384" s="37"/>
      <c r="B384" s="38"/>
      <c r="C384" s="260" t="s">
        <v>1018</v>
      </c>
      <c r="D384" s="260" t="s">
        <v>172</v>
      </c>
      <c r="E384" s="261" t="s">
        <v>1019</v>
      </c>
      <c r="F384" s="262" t="s">
        <v>1020</v>
      </c>
      <c r="G384" s="263" t="s">
        <v>175</v>
      </c>
      <c r="H384" s="264">
        <v>1</v>
      </c>
      <c r="I384" s="265"/>
      <c r="J384" s="266">
        <f>ROUND(I384*H384,2)</f>
        <v>0</v>
      </c>
      <c r="K384" s="267"/>
      <c r="L384" s="40"/>
      <c r="M384" s="268" t="s">
        <v>1</v>
      </c>
      <c r="N384" s="269" t="s">
        <v>44</v>
      </c>
      <c r="O384" s="90"/>
      <c r="P384" s="270">
        <f>O384*H384</f>
        <v>0</v>
      </c>
      <c r="Q384" s="270">
        <v>0</v>
      </c>
      <c r="R384" s="270">
        <f>Q384*H384</f>
        <v>0</v>
      </c>
      <c r="S384" s="270">
        <v>0.001</v>
      </c>
      <c r="T384" s="271">
        <f>S384*H384</f>
        <v>0.001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72" t="s">
        <v>251</v>
      </c>
      <c r="AT384" s="272" t="s">
        <v>172</v>
      </c>
      <c r="AU384" s="272" t="s">
        <v>91</v>
      </c>
      <c r="AY384" s="14" t="s">
        <v>168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91</v>
      </c>
      <c r="BK384" s="147">
        <f>ROUND(I384*H384,2)</f>
        <v>0</v>
      </c>
      <c r="BL384" s="14" t="s">
        <v>251</v>
      </c>
      <c r="BM384" s="272" t="s">
        <v>1021</v>
      </c>
    </row>
    <row r="385" s="2" customFormat="1" ht="21.75" customHeight="1">
      <c r="A385" s="37"/>
      <c r="B385" s="38"/>
      <c r="C385" s="260" t="s">
        <v>1022</v>
      </c>
      <c r="D385" s="260" t="s">
        <v>172</v>
      </c>
      <c r="E385" s="261" t="s">
        <v>1023</v>
      </c>
      <c r="F385" s="262" t="s">
        <v>1024</v>
      </c>
      <c r="G385" s="263" t="s">
        <v>763</v>
      </c>
      <c r="H385" s="264">
        <v>1</v>
      </c>
      <c r="I385" s="265"/>
      <c r="J385" s="266">
        <f>ROUND(I385*H385,2)</f>
        <v>0</v>
      </c>
      <c r="K385" s="267"/>
      <c r="L385" s="40"/>
      <c r="M385" s="268" t="s">
        <v>1</v>
      </c>
      <c r="N385" s="269" t="s">
        <v>44</v>
      </c>
      <c r="O385" s="90"/>
      <c r="P385" s="270">
        <f>O385*H385</f>
        <v>0</v>
      </c>
      <c r="Q385" s="270">
        <v>0</v>
      </c>
      <c r="R385" s="270">
        <f>Q385*H385</f>
        <v>0</v>
      </c>
      <c r="S385" s="270">
        <v>0.00069999999999999999</v>
      </c>
      <c r="T385" s="271">
        <f>S385*H385</f>
        <v>0.00069999999999999999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72" t="s">
        <v>251</v>
      </c>
      <c r="AT385" s="272" t="s">
        <v>172</v>
      </c>
      <c r="AU385" s="272" t="s">
        <v>91</v>
      </c>
      <c r="AY385" s="14" t="s">
        <v>168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91</v>
      </c>
      <c r="BK385" s="147">
        <f>ROUND(I385*H385,2)</f>
        <v>0</v>
      </c>
      <c r="BL385" s="14" t="s">
        <v>251</v>
      </c>
      <c r="BM385" s="272" t="s">
        <v>1025</v>
      </c>
    </row>
    <row r="386" s="2" customFormat="1" ht="16.5" customHeight="1">
      <c r="A386" s="37"/>
      <c r="B386" s="38"/>
      <c r="C386" s="260" t="s">
        <v>1026</v>
      </c>
      <c r="D386" s="260" t="s">
        <v>172</v>
      </c>
      <c r="E386" s="261" t="s">
        <v>1027</v>
      </c>
      <c r="F386" s="262" t="s">
        <v>1028</v>
      </c>
      <c r="G386" s="263" t="s">
        <v>175</v>
      </c>
      <c r="H386" s="264">
        <v>8</v>
      </c>
      <c r="I386" s="265"/>
      <c r="J386" s="266">
        <f>ROUND(I386*H386,2)</f>
        <v>0</v>
      </c>
      <c r="K386" s="267"/>
      <c r="L386" s="40"/>
      <c r="M386" s="268" t="s">
        <v>1</v>
      </c>
      <c r="N386" s="269" t="s">
        <v>44</v>
      </c>
      <c r="O386" s="90"/>
      <c r="P386" s="270">
        <f>O386*H386</f>
        <v>0</v>
      </c>
      <c r="Q386" s="270">
        <v>0</v>
      </c>
      <c r="R386" s="270">
        <f>Q386*H386</f>
        <v>0</v>
      </c>
      <c r="S386" s="270">
        <v>0.0018</v>
      </c>
      <c r="T386" s="271">
        <f>S386*H386</f>
        <v>0.0144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72" t="s">
        <v>251</v>
      </c>
      <c r="AT386" s="272" t="s">
        <v>172</v>
      </c>
      <c r="AU386" s="272" t="s">
        <v>91</v>
      </c>
      <c r="AY386" s="14" t="s">
        <v>168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91</v>
      </c>
      <c r="BK386" s="147">
        <f>ROUND(I386*H386,2)</f>
        <v>0</v>
      </c>
      <c r="BL386" s="14" t="s">
        <v>251</v>
      </c>
      <c r="BM386" s="272" t="s">
        <v>1029</v>
      </c>
    </row>
    <row r="387" s="2" customFormat="1" ht="21.75" customHeight="1">
      <c r="A387" s="37"/>
      <c r="B387" s="38"/>
      <c r="C387" s="260" t="s">
        <v>1030</v>
      </c>
      <c r="D387" s="260" t="s">
        <v>172</v>
      </c>
      <c r="E387" s="261" t="s">
        <v>1031</v>
      </c>
      <c r="F387" s="262" t="s">
        <v>1032</v>
      </c>
      <c r="G387" s="263" t="s">
        <v>175</v>
      </c>
      <c r="H387" s="264">
        <v>1</v>
      </c>
      <c r="I387" s="265"/>
      <c r="J387" s="266">
        <f>ROUND(I387*H387,2)</f>
        <v>0</v>
      </c>
      <c r="K387" s="267"/>
      <c r="L387" s="40"/>
      <c r="M387" s="268" t="s">
        <v>1</v>
      </c>
      <c r="N387" s="269" t="s">
        <v>44</v>
      </c>
      <c r="O387" s="90"/>
      <c r="P387" s="270">
        <f>O387*H387</f>
        <v>0</v>
      </c>
      <c r="Q387" s="270">
        <v>0.00046999999999999999</v>
      </c>
      <c r="R387" s="270">
        <f>Q387*H387</f>
        <v>0.00046999999999999999</v>
      </c>
      <c r="S387" s="270">
        <v>0</v>
      </c>
      <c r="T387" s="27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72" t="s">
        <v>251</v>
      </c>
      <c r="AT387" s="272" t="s">
        <v>172</v>
      </c>
      <c r="AU387" s="272" t="s">
        <v>91</v>
      </c>
      <c r="AY387" s="14" t="s">
        <v>168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91</v>
      </c>
      <c r="BK387" s="147">
        <f>ROUND(I387*H387,2)</f>
        <v>0</v>
      </c>
      <c r="BL387" s="14" t="s">
        <v>251</v>
      </c>
      <c r="BM387" s="272" t="s">
        <v>1033</v>
      </c>
    </row>
    <row r="388" s="2" customFormat="1" ht="21.75" customHeight="1">
      <c r="A388" s="37"/>
      <c r="B388" s="38"/>
      <c r="C388" s="260" t="s">
        <v>1034</v>
      </c>
      <c r="D388" s="260" t="s">
        <v>172</v>
      </c>
      <c r="E388" s="261" t="s">
        <v>1035</v>
      </c>
      <c r="F388" s="262" t="s">
        <v>1036</v>
      </c>
      <c r="G388" s="263" t="s">
        <v>175</v>
      </c>
      <c r="H388" s="264">
        <v>11</v>
      </c>
      <c r="I388" s="265"/>
      <c r="J388" s="266">
        <f>ROUND(I388*H388,2)</f>
        <v>0</v>
      </c>
      <c r="K388" s="267"/>
      <c r="L388" s="40"/>
      <c r="M388" s="268" t="s">
        <v>1</v>
      </c>
      <c r="N388" s="269" t="s">
        <v>44</v>
      </c>
      <c r="O388" s="90"/>
      <c r="P388" s="270">
        <f>O388*H388</f>
        <v>0</v>
      </c>
      <c r="Q388" s="270">
        <v>0</v>
      </c>
      <c r="R388" s="270">
        <f>Q388*H388</f>
        <v>0</v>
      </c>
      <c r="S388" s="270">
        <v>0.024</v>
      </c>
      <c r="T388" s="271">
        <f>S388*H388</f>
        <v>0.26400000000000001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72" t="s">
        <v>251</v>
      </c>
      <c r="AT388" s="272" t="s">
        <v>172</v>
      </c>
      <c r="AU388" s="272" t="s">
        <v>91</v>
      </c>
      <c r="AY388" s="14" t="s">
        <v>168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91</v>
      </c>
      <c r="BK388" s="147">
        <f>ROUND(I388*H388,2)</f>
        <v>0</v>
      </c>
      <c r="BL388" s="14" t="s">
        <v>251</v>
      </c>
      <c r="BM388" s="272" t="s">
        <v>1037</v>
      </c>
    </row>
    <row r="389" s="2" customFormat="1" ht="21.75" customHeight="1">
      <c r="A389" s="37"/>
      <c r="B389" s="38"/>
      <c r="C389" s="260" t="s">
        <v>1038</v>
      </c>
      <c r="D389" s="260" t="s">
        <v>172</v>
      </c>
      <c r="E389" s="261" t="s">
        <v>1039</v>
      </c>
      <c r="F389" s="262" t="s">
        <v>1040</v>
      </c>
      <c r="G389" s="263" t="s">
        <v>175</v>
      </c>
      <c r="H389" s="264">
        <v>14</v>
      </c>
      <c r="I389" s="265"/>
      <c r="J389" s="266">
        <f>ROUND(I389*H389,2)</f>
        <v>0</v>
      </c>
      <c r="K389" s="267"/>
      <c r="L389" s="40"/>
      <c r="M389" s="268" t="s">
        <v>1</v>
      </c>
      <c r="N389" s="269" t="s">
        <v>44</v>
      </c>
      <c r="O389" s="90"/>
      <c r="P389" s="270">
        <f>O389*H389</f>
        <v>0</v>
      </c>
      <c r="Q389" s="270">
        <v>0</v>
      </c>
      <c r="R389" s="270">
        <f>Q389*H389</f>
        <v>0</v>
      </c>
      <c r="S389" s="270">
        <v>0</v>
      </c>
      <c r="T389" s="27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72" t="s">
        <v>251</v>
      </c>
      <c r="AT389" s="272" t="s">
        <v>172</v>
      </c>
      <c r="AU389" s="272" t="s">
        <v>91</v>
      </c>
      <c r="AY389" s="14" t="s">
        <v>168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91</v>
      </c>
      <c r="BK389" s="147">
        <f>ROUND(I389*H389,2)</f>
        <v>0</v>
      </c>
      <c r="BL389" s="14" t="s">
        <v>251</v>
      </c>
      <c r="BM389" s="272" t="s">
        <v>1041</v>
      </c>
    </row>
    <row r="390" s="2" customFormat="1" ht="21.75" customHeight="1">
      <c r="A390" s="37"/>
      <c r="B390" s="38"/>
      <c r="C390" s="260" t="s">
        <v>1042</v>
      </c>
      <c r="D390" s="260" t="s">
        <v>172</v>
      </c>
      <c r="E390" s="261" t="s">
        <v>1043</v>
      </c>
      <c r="F390" s="262" t="s">
        <v>1044</v>
      </c>
      <c r="G390" s="263" t="s">
        <v>175</v>
      </c>
      <c r="H390" s="264">
        <v>5</v>
      </c>
      <c r="I390" s="265"/>
      <c r="J390" s="266">
        <f>ROUND(I390*H390,2)</f>
        <v>0</v>
      </c>
      <c r="K390" s="267"/>
      <c r="L390" s="40"/>
      <c r="M390" s="268" t="s">
        <v>1</v>
      </c>
      <c r="N390" s="269" t="s">
        <v>44</v>
      </c>
      <c r="O390" s="90"/>
      <c r="P390" s="270">
        <f>O390*H390</f>
        <v>0</v>
      </c>
      <c r="Q390" s="270">
        <v>0</v>
      </c>
      <c r="R390" s="270">
        <f>Q390*H390</f>
        <v>0</v>
      </c>
      <c r="S390" s="270">
        <v>0</v>
      </c>
      <c r="T390" s="27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72" t="s">
        <v>251</v>
      </c>
      <c r="AT390" s="272" t="s">
        <v>172</v>
      </c>
      <c r="AU390" s="272" t="s">
        <v>91</v>
      </c>
      <c r="AY390" s="14" t="s">
        <v>168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91</v>
      </c>
      <c r="BK390" s="147">
        <f>ROUND(I390*H390,2)</f>
        <v>0</v>
      </c>
      <c r="BL390" s="14" t="s">
        <v>251</v>
      </c>
      <c r="BM390" s="272" t="s">
        <v>1045</v>
      </c>
    </row>
    <row r="391" s="2" customFormat="1" ht="16.5" customHeight="1">
      <c r="A391" s="37"/>
      <c r="B391" s="38"/>
      <c r="C391" s="273" t="s">
        <v>1046</v>
      </c>
      <c r="D391" s="273" t="s">
        <v>362</v>
      </c>
      <c r="E391" s="274" t="s">
        <v>1047</v>
      </c>
      <c r="F391" s="275" t="s">
        <v>1048</v>
      </c>
      <c r="G391" s="276" t="s">
        <v>175</v>
      </c>
      <c r="H391" s="277">
        <v>2</v>
      </c>
      <c r="I391" s="278"/>
      <c r="J391" s="279">
        <f>ROUND(I391*H391,2)</f>
        <v>0</v>
      </c>
      <c r="K391" s="280"/>
      <c r="L391" s="281"/>
      <c r="M391" s="282" t="s">
        <v>1</v>
      </c>
      <c r="N391" s="283" t="s">
        <v>44</v>
      </c>
      <c r="O391" s="90"/>
      <c r="P391" s="270">
        <f>O391*H391</f>
        <v>0</v>
      </c>
      <c r="Q391" s="270">
        <v>0.00108</v>
      </c>
      <c r="R391" s="270">
        <f>Q391*H391</f>
        <v>0.00216</v>
      </c>
      <c r="S391" s="270">
        <v>0</v>
      </c>
      <c r="T391" s="27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72" t="s">
        <v>335</v>
      </c>
      <c r="AT391" s="272" t="s">
        <v>362</v>
      </c>
      <c r="AU391" s="272" t="s">
        <v>91</v>
      </c>
      <c r="AY391" s="14" t="s">
        <v>168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91</v>
      </c>
      <c r="BK391" s="147">
        <f>ROUND(I391*H391,2)</f>
        <v>0</v>
      </c>
      <c r="BL391" s="14" t="s">
        <v>251</v>
      </c>
      <c r="BM391" s="272" t="s">
        <v>1049</v>
      </c>
    </row>
    <row r="392" s="2" customFormat="1" ht="21.75" customHeight="1">
      <c r="A392" s="37"/>
      <c r="B392" s="38"/>
      <c r="C392" s="273" t="s">
        <v>1050</v>
      </c>
      <c r="D392" s="273" t="s">
        <v>362</v>
      </c>
      <c r="E392" s="274" t="s">
        <v>1051</v>
      </c>
      <c r="F392" s="275" t="s">
        <v>1052</v>
      </c>
      <c r="G392" s="276" t="s">
        <v>175</v>
      </c>
      <c r="H392" s="277">
        <v>3</v>
      </c>
      <c r="I392" s="278"/>
      <c r="J392" s="279">
        <f>ROUND(I392*H392,2)</f>
        <v>0</v>
      </c>
      <c r="K392" s="280"/>
      <c r="L392" s="281"/>
      <c r="M392" s="282" t="s">
        <v>1</v>
      </c>
      <c r="N392" s="283" t="s">
        <v>44</v>
      </c>
      <c r="O392" s="90"/>
      <c r="P392" s="270">
        <f>O392*H392</f>
        <v>0</v>
      </c>
      <c r="Q392" s="270">
        <v>0.00139</v>
      </c>
      <c r="R392" s="270">
        <f>Q392*H392</f>
        <v>0.0041700000000000001</v>
      </c>
      <c r="S392" s="270">
        <v>0</v>
      </c>
      <c r="T392" s="27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72" t="s">
        <v>335</v>
      </c>
      <c r="AT392" s="272" t="s">
        <v>362</v>
      </c>
      <c r="AU392" s="272" t="s">
        <v>91</v>
      </c>
      <c r="AY392" s="14" t="s">
        <v>168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91</v>
      </c>
      <c r="BK392" s="147">
        <f>ROUND(I392*H392,2)</f>
        <v>0</v>
      </c>
      <c r="BL392" s="14" t="s">
        <v>251</v>
      </c>
      <c r="BM392" s="272" t="s">
        <v>1053</v>
      </c>
    </row>
    <row r="393" s="2" customFormat="1" ht="21.75" customHeight="1">
      <c r="A393" s="37"/>
      <c r="B393" s="38"/>
      <c r="C393" s="260" t="s">
        <v>1054</v>
      </c>
      <c r="D393" s="260" t="s">
        <v>172</v>
      </c>
      <c r="E393" s="261" t="s">
        <v>1055</v>
      </c>
      <c r="F393" s="262" t="s">
        <v>1056</v>
      </c>
      <c r="G393" s="263" t="s">
        <v>175</v>
      </c>
      <c r="H393" s="264">
        <v>1</v>
      </c>
      <c r="I393" s="265"/>
      <c r="J393" s="266">
        <f>ROUND(I393*H393,2)</f>
        <v>0</v>
      </c>
      <c r="K393" s="267"/>
      <c r="L393" s="40"/>
      <c r="M393" s="268" t="s">
        <v>1</v>
      </c>
      <c r="N393" s="269" t="s">
        <v>44</v>
      </c>
      <c r="O393" s="90"/>
      <c r="P393" s="270">
        <f>O393*H393</f>
        <v>0</v>
      </c>
      <c r="Q393" s="270">
        <v>0</v>
      </c>
      <c r="R393" s="270">
        <f>Q393*H393</f>
        <v>0</v>
      </c>
      <c r="S393" s="270">
        <v>0.13100000000000001</v>
      </c>
      <c r="T393" s="271">
        <f>S393*H393</f>
        <v>0.13100000000000001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72" t="s">
        <v>251</v>
      </c>
      <c r="AT393" s="272" t="s">
        <v>172</v>
      </c>
      <c r="AU393" s="272" t="s">
        <v>91</v>
      </c>
      <c r="AY393" s="14" t="s">
        <v>168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91</v>
      </c>
      <c r="BK393" s="147">
        <f>ROUND(I393*H393,2)</f>
        <v>0</v>
      </c>
      <c r="BL393" s="14" t="s">
        <v>251</v>
      </c>
      <c r="BM393" s="272" t="s">
        <v>1057</v>
      </c>
    </row>
    <row r="394" s="2" customFormat="1" ht="21.75" customHeight="1">
      <c r="A394" s="37"/>
      <c r="B394" s="38"/>
      <c r="C394" s="260" t="s">
        <v>1058</v>
      </c>
      <c r="D394" s="260" t="s">
        <v>172</v>
      </c>
      <c r="E394" s="261" t="s">
        <v>1059</v>
      </c>
      <c r="F394" s="262" t="s">
        <v>1060</v>
      </c>
      <c r="G394" s="263" t="s">
        <v>321</v>
      </c>
      <c r="H394" s="264">
        <v>0.014</v>
      </c>
      <c r="I394" s="265"/>
      <c r="J394" s="266">
        <f>ROUND(I394*H394,2)</f>
        <v>0</v>
      </c>
      <c r="K394" s="267"/>
      <c r="L394" s="40"/>
      <c r="M394" s="268" t="s">
        <v>1</v>
      </c>
      <c r="N394" s="269" t="s">
        <v>44</v>
      </c>
      <c r="O394" s="90"/>
      <c r="P394" s="270">
        <f>O394*H394</f>
        <v>0</v>
      </c>
      <c r="Q394" s="270">
        <v>0</v>
      </c>
      <c r="R394" s="270">
        <f>Q394*H394</f>
        <v>0</v>
      </c>
      <c r="S394" s="270">
        <v>0</v>
      </c>
      <c r="T394" s="271">
        <f>S394*H394</f>
        <v>0</v>
      </c>
      <c r="U394" s="37"/>
      <c r="V394" s="37"/>
      <c r="W394" s="37"/>
      <c r="X394" s="37"/>
      <c r="Y394" s="37"/>
      <c r="Z394" s="37"/>
      <c r="AA394" s="37"/>
      <c r="AB394" s="37"/>
      <c r="AC394" s="37"/>
      <c r="AD394" s="37"/>
      <c r="AE394" s="37"/>
      <c r="AR394" s="272" t="s">
        <v>251</v>
      </c>
      <c r="AT394" s="272" t="s">
        <v>172</v>
      </c>
      <c r="AU394" s="272" t="s">
        <v>91</v>
      </c>
      <c r="AY394" s="14" t="s">
        <v>168</v>
      </c>
      <c r="BE394" s="147">
        <f>IF(N394="základní",J394,0)</f>
        <v>0</v>
      </c>
      <c r="BF394" s="147">
        <f>IF(N394="snížená",J394,0)</f>
        <v>0</v>
      </c>
      <c r="BG394" s="147">
        <f>IF(N394="zákl. přenesená",J394,0)</f>
        <v>0</v>
      </c>
      <c r="BH394" s="147">
        <f>IF(N394="sníž. přenesená",J394,0)</f>
        <v>0</v>
      </c>
      <c r="BI394" s="147">
        <f>IF(N394="nulová",J394,0)</f>
        <v>0</v>
      </c>
      <c r="BJ394" s="14" t="s">
        <v>91</v>
      </c>
      <c r="BK394" s="147">
        <f>ROUND(I394*H394,2)</f>
        <v>0</v>
      </c>
      <c r="BL394" s="14" t="s">
        <v>251</v>
      </c>
      <c r="BM394" s="272" t="s">
        <v>1061</v>
      </c>
    </row>
    <row r="395" s="2" customFormat="1" ht="21.75" customHeight="1">
      <c r="A395" s="37"/>
      <c r="B395" s="38"/>
      <c r="C395" s="260" t="s">
        <v>1062</v>
      </c>
      <c r="D395" s="260" t="s">
        <v>172</v>
      </c>
      <c r="E395" s="261" t="s">
        <v>1063</v>
      </c>
      <c r="F395" s="262" t="s">
        <v>1064</v>
      </c>
      <c r="G395" s="263" t="s">
        <v>321</v>
      </c>
      <c r="H395" s="264">
        <v>0.014</v>
      </c>
      <c r="I395" s="265"/>
      <c r="J395" s="266">
        <f>ROUND(I395*H395,2)</f>
        <v>0</v>
      </c>
      <c r="K395" s="267"/>
      <c r="L395" s="40"/>
      <c r="M395" s="268" t="s">
        <v>1</v>
      </c>
      <c r="N395" s="269" t="s">
        <v>44</v>
      </c>
      <c r="O395" s="90"/>
      <c r="P395" s="270">
        <f>O395*H395</f>
        <v>0</v>
      </c>
      <c r="Q395" s="270">
        <v>0</v>
      </c>
      <c r="R395" s="270">
        <f>Q395*H395</f>
        <v>0</v>
      </c>
      <c r="S395" s="270">
        <v>0</v>
      </c>
      <c r="T395" s="271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72" t="s">
        <v>251</v>
      </c>
      <c r="AT395" s="272" t="s">
        <v>172</v>
      </c>
      <c r="AU395" s="272" t="s">
        <v>91</v>
      </c>
      <c r="AY395" s="14" t="s">
        <v>168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91</v>
      </c>
      <c r="BK395" s="147">
        <f>ROUND(I395*H395,2)</f>
        <v>0</v>
      </c>
      <c r="BL395" s="14" t="s">
        <v>251</v>
      </c>
      <c r="BM395" s="272" t="s">
        <v>1065</v>
      </c>
    </row>
    <row r="396" s="12" customFormat="1" ht="22.8" customHeight="1">
      <c r="A396" s="12"/>
      <c r="B396" s="244"/>
      <c r="C396" s="245"/>
      <c r="D396" s="246" t="s">
        <v>77</v>
      </c>
      <c r="E396" s="258" t="s">
        <v>1066</v>
      </c>
      <c r="F396" s="258" t="s">
        <v>1067</v>
      </c>
      <c r="G396" s="245"/>
      <c r="H396" s="245"/>
      <c r="I396" s="248"/>
      <c r="J396" s="259">
        <f>BK396</f>
        <v>0</v>
      </c>
      <c r="K396" s="245"/>
      <c r="L396" s="250"/>
      <c r="M396" s="251"/>
      <c r="N396" s="252"/>
      <c r="O396" s="252"/>
      <c r="P396" s="253">
        <f>SUM(P397:P400)</f>
        <v>0</v>
      </c>
      <c r="Q396" s="252"/>
      <c r="R396" s="253">
        <f>SUM(R397:R400)</f>
        <v>0.00042000000000000002</v>
      </c>
      <c r="S396" s="252"/>
      <c r="T396" s="254">
        <f>SUM(T397:T400)</f>
        <v>0</v>
      </c>
      <c r="U396" s="12"/>
      <c r="V396" s="12"/>
      <c r="W396" s="12"/>
      <c r="X396" s="12"/>
      <c r="Y396" s="12"/>
      <c r="Z396" s="12"/>
      <c r="AA396" s="12"/>
      <c r="AB396" s="12"/>
      <c r="AC396" s="12"/>
      <c r="AD396" s="12"/>
      <c r="AE396" s="12"/>
      <c r="AR396" s="255" t="s">
        <v>91</v>
      </c>
      <c r="AT396" s="256" t="s">
        <v>77</v>
      </c>
      <c r="AU396" s="256" t="s">
        <v>85</v>
      </c>
      <c r="AY396" s="255" t="s">
        <v>168</v>
      </c>
      <c r="BK396" s="257">
        <f>SUM(BK397:BK400)</f>
        <v>0</v>
      </c>
    </row>
    <row r="397" s="2" customFormat="1" ht="21.75" customHeight="1">
      <c r="A397" s="37"/>
      <c r="B397" s="38"/>
      <c r="C397" s="260" t="s">
        <v>1068</v>
      </c>
      <c r="D397" s="260" t="s">
        <v>172</v>
      </c>
      <c r="E397" s="261" t="s">
        <v>1069</v>
      </c>
      <c r="F397" s="262" t="s">
        <v>1070</v>
      </c>
      <c r="G397" s="263" t="s">
        <v>1071</v>
      </c>
      <c r="H397" s="264">
        <v>7</v>
      </c>
      <c r="I397" s="265"/>
      <c r="J397" s="266">
        <f>ROUND(I397*H397,2)</f>
        <v>0</v>
      </c>
      <c r="K397" s="267"/>
      <c r="L397" s="40"/>
      <c r="M397" s="268" t="s">
        <v>1</v>
      </c>
      <c r="N397" s="269" t="s">
        <v>44</v>
      </c>
      <c r="O397" s="90"/>
      <c r="P397" s="270">
        <f>O397*H397</f>
        <v>0</v>
      </c>
      <c r="Q397" s="270">
        <v>6.0000000000000002E-05</v>
      </c>
      <c r="R397" s="270">
        <f>Q397*H397</f>
        <v>0.00042000000000000002</v>
      </c>
      <c r="S397" s="270">
        <v>0</v>
      </c>
      <c r="T397" s="27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72" t="s">
        <v>251</v>
      </c>
      <c r="AT397" s="272" t="s">
        <v>172</v>
      </c>
      <c r="AU397" s="272" t="s">
        <v>91</v>
      </c>
      <c r="AY397" s="14" t="s">
        <v>168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91</v>
      </c>
      <c r="BK397" s="147">
        <f>ROUND(I397*H397,2)</f>
        <v>0</v>
      </c>
      <c r="BL397" s="14" t="s">
        <v>251</v>
      </c>
      <c r="BM397" s="272" t="s">
        <v>1072</v>
      </c>
    </row>
    <row r="398" s="2" customFormat="1" ht="16.5" customHeight="1">
      <c r="A398" s="37"/>
      <c r="B398" s="38"/>
      <c r="C398" s="260" t="s">
        <v>1073</v>
      </c>
      <c r="D398" s="260" t="s">
        <v>172</v>
      </c>
      <c r="E398" s="261" t="s">
        <v>1074</v>
      </c>
      <c r="F398" s="262" t="s">
        <v>1075</v>
      </c>
      <c r="G398" s="263" t="s">
        <v>763</v>
      </c>
      <c r="H398" s="264">
        <v>1</v>
      </c>
      <c r="I398" s="265"/>
      <c r="J398" s="266">
        <f>ROUND(I398*H398,2)</f>
        <v>0</v>
      </c>
      <c r="K398" s="267"/>
      <c r="L398" s="40"/>
      <c r="M398" s="268" t="s">
        <v>1</v>
      </c>
      <c r="N398" s="269" t="s">
        <v>44</v>
      </c>
      <c r="O398" s="90"/>
      <c r="P398" s="270">
        <f>O398*H398</f>
        <v>0</v>
      </c>
      <c r="Q398" s="270">
        <v>0</v>
      </c>
      <c r="R398" s="270">
        <f>Q398*H398</f>
        <v>0</v>
      </c>
      <c r="S398" s="270">
        <v>0</v>
      </c>
      <c r="T398" s="27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72" t="s">
        <v>251</v>
      </c>
      <c r="AT398" s="272" t="s">
        <v>172</v>
      </c>
      <c r="AU398" s="272" t="s">
        <v>91</v>
      </c>
      <c r="AY398" s="14" t="s">
        <v>168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91</v>
      </c>
      <c r="BK398" s="147">
        <f>ROUND(I398*H398,2)</f>
        <v>0</v>
      </c>
      <c r="BL398" s="14" t="s">
        <v>251</v>
      </c>
      <c r="BM398" s="272" t="s">
        <v>1076</v>
      </c>
    </row>
    <row r="399" s="2" customFormat="1" ht="21.75" customHeight="1">
      <c r="A399" s="37"/>
      <c r="B399" s="38"/>
      <c r="C399" s="260" t="s">
        <v>1077</v>
      </c>
      <c r="D399" s="260" t="s">
        <v>172</v>
      </c>
      <c r="E399" s="261" t="s">
        <v>1078</v>
      </c>
      <c r="F399" s="262" t="s">
        <v>1079</v>
      </c>
      <c r="G399" s="263" t="s">
        <v>321</v>
      </c>
      <c r="H399" s="264">
        <v>0</v>
      </c>
      <c r="I399" s="265"/>
      <c r="J399" s="266">
        <f>ROUND(I399*H399,2)</f>
        <v>0</v>
      </c>
      <c r="K399" s="267"/>
      <c r="L399" s="40"/>
      <c r="M399" s="268" t="s">
        <v>1</v>
      </c>
      <c r="N399" s="269" t="s">
        <v>44</v>
      </c>
      <c r="O399" s="90"/>
      <c r="P399" s="270">
        <f>O399*H399</f>
        <v>0</v>
      </c>
      <c r="Q399" s="270">
        <v>0</v>
      </c>
      <c r="R399" s="270">
        <f>Q399*H399</f>
        <v>0</v>
      </c>
      <c r="S399" s="270">
        <v>0</v>
      </c>
      <c r="T399" s="271">
        <f>S399*H399</f>
        <v>0</v>
      </c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R399" s="272" t="s">
        <v>251</v>
      </c>
      <c r="AT399" s="272" t="s">
        <v>172</v>
      </c>
      <c r="AU399" s="272" t="s">
        <v>91</v>
      </c>
      <c r="AY399" s="14" t="s">
        <v>168</v>
      </c>
      <c r="BE399" s="147">
        <f>IF(N399="základní",J399,0)</f>
        <v>0</v>
      </c>
      <c r="BF399" s="147">
        <f>IF(N399="snížená",J399,0)</f>
        <v>0</v>
      </c>
      <c r="BG399" s="147">
        <f>IF(N399="zákl. přenesená",J399,0)</f>
        <v>0</v>
      </c>
      <c r="BH399" s="147">
        <f>IF(N399="sníž. přenesená",J399,0)</f>
        <v>0</v>
      </c>
      <c r="BI399" s="147">
        <f>IF(N399="nulová",J399,0)</f>
        <v>0</v>
      </c>
      <c r="BJ399" s="14" t="s">
        <v>91</v>
      </c>
      <c r="BK399" s="147">
        <f>ROUND(I399*H399,2)</f>
        <v>0</v>
      </c>
      <c r="BL399" s="14" t="s">
        <v>251</v>
      </c>
      <c r="BM399" s="272" t="s">
        <v>1080</v>
      </c>
    </row>
    <row r="400" s="2" customFormat="1" ht="21.75" customHeight="1">
      <c r="A400" s="37"/>
      <c r="B400" s="38"/>
      <c r="C400" s="260" t="s">
        <v>1081</v>
      </c>
      <c r="D400" s="260" t="s">
        <v>172</v>
      </c>
      <c r="E400" s="261" t="s">
        <v>1082</v>
      </c>
      <c r="F400" s="262" t="s">
        <v>1083</v>
      </c>
      <c r="G400" s="263" t="s">
        <v>321</v>
      </c>
      <c r="H400" s="264">
        <v>0</v>
      </c>
      <c r="I400" s="265"/>
      <c r="J400" s="266">
        <f>ROUND(I400*H400,2)</f>
        <v>0</v>
      </c>
      <c r="K400" s="267"/>
      <c r="L400" s="40"/>
      <c r="M400" s="268" t="s">
        <v>1</v>
      </c>
      <c r="N400" s="269" t="s">
        <v>44</v>
      </c>
      <c r="O400" s="90"/>
      <c r="P400" s="270">
        <f>O400*H400</f>
        <v>0</v>
      </c>
      <c r="Q400" s="270">
        <v>0</v>
      </c>
      <c r="R400" s="270">
        <f>Q400*H400</f>
        <v>0</v>
      </c>
      <c r="S400" s="270">
        <v>0</v>
      </c>
      <c r="T400" s="271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72" t="s">
        <v>251</v>
      </c>
      <c r="AT400" s="272" t="s">
        <v>172</v>
      </c>
      <c r="AU400" s="272" t="s">
        <v>91</v>
      </c>
      <c r="AY400" s="14" t="s">
        <v>168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91</v>
      </c>
      <c r="BK400" s="147">
        <f>ROUND(I400*H400,2)</f>
        <v>0</v>
      </c>
      <c r="BL400" s="14" t="s">
        <v>251</v>
      </c>
      <c r="BM400" s="272" t="s">
        <v>1084</v>
      </c>
    </row>
    <row r="401" s="12" customFormat="1" ht="22.8" customHeight="1">
      <c r="A401" s="12"/>
      <c r="B401" s="244"/>
      <c r="C401" s="245"/>
      <c r="D401" s="246" t="s">
        <v>77</v>
      </c>
      <c r="E401" s="258" t="s">
        <v>1085</v>
      </c>
      <c r="F401" s="258" t="s">
        <v>1086</v>
      </c>
      <c r="G401" s="245"/>
      <c r="H401" s="245"/>
      <c r="I401" s="248"/>
      <c r="J401" s="259">
        <f>BK401</f>
        <v>0</v>
      </c>
      <c r="K401" s="245"/>
      <c r="L401" s="250"/>
      <c r="M401" s="251"/>
      <c r="N401" s="252"/>
      <c r="O401" s="252"/>
      <c r="P401" s="253">
        <f>SUM(P402:P414)</f>
        <v>0</v>
      </c>
      <c r="Q401" s="252"/>
      <c r="R401" s="253">
        <f>SUM(R402:R414)</f>
        <v>0.50290476999999989</v>
      </c>
      <c r="S401" s="252"/>
      <c r="T401" s="254">
        <f>SUM(T402:T414)</f>
        <v>0.46027669999999998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55" t="s">
        <v>91</v>
      </c>
      <c r="AT401" s="256" t="s">
        <v>77</v>
      </c>
      <c r="AU401" s="256" t="s">
        <v>85</v>
      </c>
      <c r="AY401" s="255" t="s">
        <v>168</v>
      </c>
      <c r="BK401" s="257">
        <f>SUM(BK402:BK414)</f>
        <v>0</v>
      </c>
    </row>
    <row r="402" s="2" customFormat="1" ht="16.5" customHeight="1">
      <c r="A402" s="37"/>
      <c r="B402" s="38"/>
      <c r="C402" s="260" t="s">
        <v>1087</v>
      </c>
      <c r="D402" s="260" t="s">
        <v>172</v>
      </c>
      <c r="E402" s="261" t="s">
        <v>1088</v>
      </c>
      <c r="F402" s="262" t="s">
        <v>1089</v>
      </c>
      <c r="G402" s="263" t="s">
        <v>184</v>
      </c>
      <c r="H402" s="264">
        <v>14.669000000000001</v>
      </c>
      <c r="I402" s="265"/>
      <c r="J402" s="266">
        <f>ROUND(I402*H402,2)</f>
        <v>0</v>
      </c>
      <c r="K402" s="267"/>
      <c r="L402" s="40"/>
      <c r="M402" s="268" t="s">
        <v>1</v>
      </c>
      <c r="N402" s="269" t="s">
        <v>44</v>
      </c>
      <c r="O402" s="90"/>
      <c r="P402" s="270">
        <f>O402*H402</f>
        <v>0</v>
      </c>
      <c r="Q402" s="270">
        <v>0</v>
      </c>
      <c r="R402" s="270">
        <f>Q402*H402</f>
        <v>0</v>
      </c>
      <c r="S402" s="270">
        <v>0</v>
      </c>
      <c r="T402" s="27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72" t="s">
        <v>251</v>
      </c>
      <c r="AT402" s="272" t="s">
        <v>172</v>
      </c>
      <c r="AU402" s="272" t="s">
        <v>91</v>
      </c>
      <c r="AY402" s="14" t="s">
        <v>168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91</v>
      </c>
      <c r="BK402" s="147">
        <f>ROUND(I402*H402,2)</f>
        <v>0</v>
      </c>
      <c r="BL402" s="14" t="s">
        <v>251</v>
      </c>
      <c r="BM402" s="272" t="s">
        <v>1090</v>
      </c>
    </row>
    <row r="403" s="2" customFormat="1" ht="16.5" customHeight="1">
      <c r="A403" s="37"/>
      <c r="B403" s="38"/>
      <c r="C403" s="260" t="s">
        <v>1091</v>
      </c>
      <c r="D403" s="260" t="s">
        <v>172</v>
      </c>
      <c r="E403" s="261" t="s">
        <v>1092</v>
      </c>
      <c r="F403" s="262" t="s">
        <v>1093</v>
      </c>
      <c r="G403" s="263" t="s">
        <v>184</v>
      </c>
      <c r="H403" s="264">
        <v>14.669000000000001</v>
      </c>
      <c r="I403" s="265"/>
      <c r="J403" s="266">
        <f>ROUND(I403*H403,2)</f>
        <v>0</v>
      </c>
      <c r="K403" s="267"/>
      <c r="L403" s="40"/>
      <c r="M403" s="268" t="s">
        <v>1</v>
      </c>
      <c r="N403" s="269" t="s">
        <v>44</v>
      </c>
      <c r="O403" s="90"/>
      <c r="P403" s="270">
        <f>O403*H403</f>
        <v>0</v>
      </c>
      <c r="Q403" s="270">
        <v>0.00029999999999999997</v>
      </c>
      <c r="R403" s="270">
        <f>Q403*H403</f>
        <v>0.0044006999999999996</v>
      </c>
      <c r="S403" s="270">
        <v>0</v>
      </c>
      <c r="T403" s="27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72" t="s">
        <v>251</v>
      </c>
      <c r="AT403" s="272" t="s">
        <v>172</v>
      </c>
      <c r="AU403" s="272" t="s">
        <v>91</v>
      </c>
      <c r="AY403" s="14" t="s">
        <v>168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91</v>
      </c>
      <c r="BK403" s="147">
        <f>ROUND(I403*H403,2)</f>
        <v>0</v>
      </c>
      <c r="BL403" s="14" t="s">
        <v>251</v>
      </c>
      <c r="BM403" s="272" t="s">
        <v>1094</v>
      </c>
    </row>
    <row r="404" s="2" customFormat="1" ht="16.5" customHeight="1">
      <c r="A404" s="37"/>
      <c r="B404" s="38"/>
      <c r="C404" s="260" t="s">
        <v>1095</v>
      </c>
      <c r="D404" s="260" t="s">
        <v>172</v>
      </c>
      <c r="E404" s="261" t="s">
        <v>1096</v>
      </c>
      <c r="F404" s="262" t="s">
        <v>1097</v>
      </c>
      <c r="G404" s="263" t="s">
        <v>184</v>
      </c>
      <c r="H404" s="264">
        <v>14.669000000000001</v>
      </c>
      <c r="I404" s="265"/>
      <c r="J404" s="266">
        <f>ROUND(I404*H404,2)</f>
        <v>0</v>
      </c>
      <c r="K404" s="267"/>
      <c r="L404" s="40"/>
      <c r="M404" s="268" t="s">
        <v>1</v>
      </c>
      <c r="N404" s="269" t="s">
        <v>44</v>
      </c>
      <c r="O404" s="90"/>
      <c r="P404" s="270">
        <f>O404*H404</f>
        <v>0</v>
      </c>
      <c r="Q404" s="270">
        <v>0.0045500000000000002</v>
      </c>
      <c r="R404" s="270">
        <f>Q404*H404</f>
        <v>0.06674395000000001</v>
      </c>
      <c r="S404" s="270">
        <v>0</v>
      </c>
      <c r="T404" s="27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72" t="s">
        <v>251</v>
      </c>
      <c r="AT404" s="272" t="s">
        <v>172</v>
      </c>
      <c r="AU404" s="272" t="s">
        <v>91</v>
      </c>
      <c r="AY404" s="14" t="s">
        <v>168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91</v>
      </c>
      <c r="BK404" s="147">
        <f>ROUND(I404*H404,2)</f>
        <v>0</v>
      </c>
      <c r="BL404" s="14" t="s">
        <v>251</v>
      </c>
      <c r="BM404" s="272" t="s">
        <v>1098</v>
      </c>
    </row>
    <row r="405" s="2" customFormat="1" ht="21.75" customHeight="1">
      <c r="A405" s="37"/>
      <c r="B405" s="38"/>
      <c r="C405" s="260" t="s">
        <v>1099</v>
      </c>
      <c r="D405" s="260" t="s">
        <v>172</v>
      </c>
      <c r="E405" s="261" t="s">
        <v>1100</v>
      </c>
      <c r="F405" s="262" t="s">
        <v>1101</v>
      </c>
      <c r="G405" s="263" t="s">
        <v>197</v>
      </c>
      <c r="H405" s="264">
        <v>8.9380000000000006</v>
      </c>
      <c r="I405" s="265"/>
      <c r="J405" s="266">
        <f>ROUND(I405*H405,2)</f>
        <v>0</v>
      </c>
      <c r="K405" s="267"/>
      <c r="L405" s="40"/>
      <c r="M405" s="268" t="s">
        <v>1</v>
      </c>
      <c r="N405" s="269" t="s">
        <v>44</v>
      </c>
      <c r="O405" s="90"/>
      <c r="P405" s="270">
        <f>O405*H405</f>
        <v>0</v>
      </c>
      <c r="Q405" s="270">
        <v>0.00042999999999999999</v>
      </c>
      <c r="R405" s="270">
        <f>Q405*H405</f>
        <v>0.0038433400000000002</v>
      </c>
      <c r="S405" s="270">
        <v>0</v>
      </c>
      <c r="T405" s="271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72" t="s">
        <v>251</v>
      </c>
      <c r="AT405" s="272" t="s">
        <v>172</v>
      </c>
      <c r="AU405" s="272" t="s">
        <v>91</v>
      </c>
      <c r="AY405" s="14" t="s">
        <v>168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91</v>
      </c>
      <c r="BK405" s="147">
        <f>ROUND(I405*H405,2)</f>
        <v>0</v>
      </c>
      <c r="BL405" s="14" t="s">
        <v>251</v>
      </c>
      <c r="BM405" s="272" t="s">
        <v>1102</v>
      </c>
    </row>
    <row r="406" s="2" customFormat="1" ht="21.75" customHeight="1">
      <c r="A406" s="37"/>
      <c r="B406" s="38"/>
      <c r="C406" s="273" t="s">
        <v>1103</v>
      </c>
      <c r="D406" s="273" t="s">
        <v>362</v>
      </c>
      <c r="E406" s="274" t="s">
        <v>1104</v>
      </c>
      <c r="F406" s="275" t="s">
        <v>1105</v>
      </c>
      <c r="G406" s="276" t="s">
        <v>175</v>
      </c>
      <c r="H406" s="277">
        <v>29.794</v>
      </c>
      <c r="I406" s="278"/>
      <c r="J406" s="279">
        <f>ROUND(I406*H406,2)</f>
        <v>0</v>
      </c>
      <c r="K406" s="280"/>
      <c r="L406" s="281"/>
      <c r="M406" s="282" t="s">
        <v>1</v>
      </c>
      <c r="N406" s="283" t="s">
        <v>44</v>
      </c>
      <c r="O406" s="90"/>
      <c r="P406" s="270">
        <f>O406*H406</f>
        <v>0</v>
      </c>
      <c r="Q406" s="270">
        <v>0.00046999999999999999</v>
      </c>
      <c r="R406" s="270">
        <f>Q406*H406</f>
        <v>0.014003180000000001</v>
      </c>
      <c r="S406" s="270">
        <v>0</v>
      </c>
      <c r="T406" s="27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72" t="s">
        <v>335</v>
      </c>
      <c r="AT406" s="272" t="s">
        <v>362</v>
      </c>
      <c r="AU406" s="272" t="s">
        <v>91</v>
      </c>
      <c r="AY406" s="14" t="s">
        <v>168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91</v>
      </c>
      <c r="BK406" s="147">
        <f>ROUND(I406*H406,2)</f>
        <v>0</v>
      </c>
      <c r="BL406" s="14" t="s">
        <v>251</v>
      </c>
      <c r="BM406" s="272" t="s">
        <v>1106</v>
      </c>
    </row>
    <row r="407" s="2" customFormat="1" ht="16.5" customHeight="1">
      <c r="A407" s="37"/>
      <c r="B407" s="38"/>
      <c r="C407" s="260" t="s">
        <v>1107</v>
      </c>
      <c r="D407" s="260" t="s">
        <v>172</v>
      </c>
      <c r="E407" s="261" t="s">
        <v>1108</v>
      </c>
      <c r="F407" s="262" t="s">
        <v>1109</v>
      </c>
      <c r="G407" s="263" t="s">
        <v>184</v>
      </c>
      <c r="H407" s="264">
        <v>13.039</v>
      </c>
      <c r="I407" s="265"/>
      <c r="J407" s="266">
        <f>ROUND(I407*H407,2)</f>
        <v>0</v>
      </c>
      <c r="K407" s="267"/>
      <c r="L407" s="40"/>
      <c r="M407" s="268" t="s">
        <v>1</v>
      </c>
      <c r="N407" s="269" t="s">
        <v>44</v>
      </c>
      <c r="O407" s="90"/>
      <c r="P407" s="270">
        <f>O407*H407</f>
        <v>0</v>
      </c>
      <c r="Q407" s="270">
        <v>0</v>
      </c>
      <c r="R407" s="270">
        <f>Q407*H407</f>
        <v>0</v>
      </c>
      <c r="S407" s="270">
        <v>0.035299999999999998</v>
      </c>
      <c r="T407" s="271">
        <f>S407*H407</f>
        <v>0.46027669999999998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72" t="s">
        <v>251</v>
      </c>
      <c r="AT407" s="272" t="s">
        <v>172</v>
      </c>
      <c r="AU407" s="272" t="s">
        <v>91</v>
      </c>
      <c r="AY407" s="14" t="s">
        <v>168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91</v>
      </c>
      <c r="BK407" s="147">
        <f>ROUND(I407*H407,2)</f>
        <v>0</v>
      </c>
      <c r="BL407" s="14" t="s">
        <v>251</v>
      </c>
      <c r="BM407" s="272" t="s">
        <v>1110</v>
      </c>
    </row>
    <row r="408" s="2" customFormat="1" ht="33" customHeight="1">
      <c r="A408" s="37"/>
      <c r="B408" s="38"/>
      <c r="C408" s="260" t="s">
        <v>1111</v>
      </c>
      <c r="D408" s="260" t="s">
        <v>172</v>
      </c>
      <c r="E408" s="261" t="s">
        <v>1112</v>
      </c>
      <c r="F408" s="262" t="s">
        <v>1113</v>
      </c>
      <c r="G408" s="263" t="s">
        <v>184</v>
      </c>
      <c r="H408" s="264">
        <v>9.2129999999999992</v>
      </c>
      <c r="I408" s="265"/>
      <c r="J408" s="266">
        <f>ROUND(I408*H408,2)</f>
        <v>0</v>
      </c>
      <c r="K408" s="267"/>
      <c r="L408" s="40"/>
      <c r="M408" s="268" t="s">
        <v>1</v>
      </c>
      <c r="N408" s="269" t="s">
        <v>44</v>
      </c>
      <c r="O408" s="90"/>
      <c r="P408" s="270">
        <f>O408*H408</f>
        <v>0</v>
      </c>
      <c r="Q408" s="270">
        <v>0.00694</v>
      </c>
      <c r="R408" s="270">
        <f>Q408*H408</f>
        <v>0.06393821999999999</v>
      </c>
      <c r="S408" s="270">
        <v>0</v>
      </c>
      <c r="T408" s="27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72" t="s">
        <v>251</v>
      </c>
      <c r="AT408" s="272" t="s">
        <v>172</v>
      </c>
      <c r="AU408" s="272" t="s">
        <v>91</v>
      </c>
      <c r="AY408" s="14" t="s">
        <v>168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91</v>
      </c>
      <c r="BK408" s="147">
        <f>ROUND(I408*H408,2)</f>
        <v>0</v>
      </c>
      <c r="BL408" s="14" t="s">
        <v>251</v>
      </c>
      <c r="BM408" s="272" t="s">
        <v>1114</v>
      </c>
    </row>
    <row r="409" s="2" customFormat="1" ht="21.75" customHeight="1">
      <c r="A409" s="37"/>
      <c r="B409" s="38"/>
      <c r="C409" s="273" t="s">
        <v>1115</v>
      </c>
      <c r="D409" s="273" t="s">
        <v>362</v>
      </c>
      <c r="E409" s="274" t="s">
        <v>1116</v>
      </c>
      <c r="F409" s="275" t="s">
        <v>1117</v>
      </c>
      <c r="G409" s="276" t="s">
        <v>184</v>
      </c>
      <c r="H409" s="277">
        <v>17.669</v>
      </c>
      <c r="I409" s="278"/>
      <c r="J409" s="279">
        <f>ROUND(I409*H409,2)</f>
        <v>0</v>
      </c>
      <c r="K409" s="280"/>
      <c r="L409" s="281"/>
      <c r="M409" s="282" t="s">
        <v>1</v>
      </c>
      <c r="N409" s="283" t="s">
        <v>44</v>
      </c>
      <c r="O409" s="90"/>
      <c r="P409" s="270">
        <f>O409*H409</f>
        <v>0</v>
      </c>
      <c r="Q409" s="270">
        <v>0.019199999999999998</v>
      </c>
      <c r="R409" s="270">
        <f>Q409*H409</f>
        <v>0.33924479999999996</v>
      </c>
      <c r="S409" s="270">
        <v>0</v>
      </c>
      <c r="T409" s="271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72" t="s">
        <v>335</v>
      </c>
      <c r="AT409" s="272" t="s">
        <v>362</v>
      </c>
      <c r="AU409" s="272" t="s">
        <v>91</v>
      </c>
      <c r="AY409" s="14" t="s">
        <v>168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91</v>
      </c>
      <c r="BK409" s="147">
        <f>ROUND(I409*H409,2)</f>
        <v>0</v>
      </c>
      <c r="BL409" s="14" t="s">
        <v>251</v>
      </c>
      <c r="BM409" s="272" t="s">
        <v>1118</v>
      </c>
    </row>
    <row r="410" s="2" customFormat="1" ht="21.75" customHeight="1">
      <c r="A410" s="37"/>
      <c r="B410" s="38"/>
      <c r="C410" s="260" t="s">
        <v>1119</v>
      </c>
      <c r="D410" s="260" t="s">
        <v>172</v>
      </c>
      <c r="E410" s="261" t="s">
        <v>1120</v>
      </c>
      <c r="F410" s="262" t="s">
        <v>1121</v>
      </c>
      <c r="G410" s="263" t="s">
        <v>184</v>
      </c>
      <c r="H410" s="264">
        <v>5.4560000000000004</v>
      </c>
      <c r="I410" s="265"/>
      <c r="J410" s="266">
        <f>ROUND(I410*H410,2)</f>
        <v>0</v>
      </c>
      <c r="K410" s="267"/>
      <c r="L410" s="40"/>
      <c r="M410" s="268" t="s">
        <v>1</v>
      </c>
      <c r="N410" s="269" t="s">
        <v>44</v>
      </c>
      <c r="O410" s="90"/>
      <c r="P410" s="270">
        <f>O410*H410</f>
        <v>0</v>
      </c>
      <c r="Q410" s="270">
        <v>0.0018</v>
      </c>
      <c r="R410" s="270">
        <f>Q410*H410</f>
        <v>0.0098208000000000011</v>
      </c>
      <c r="S410" s="270">
        <v>0</v>
      </c>
      <c r="T410" s="27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72" t="s">
        <v>251</v>
      </c>
      <c r="AT410" s="272" t="s">
        <v>172</v>
      </c>
      <c r="AU410" s="272" t="s">
        <v>91</v>
      </c>
      <c r="AY410" s="14" t="s">
        <v>168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91</v>
      </c>
      <c r="BK410" s="147">
        <f>ROUND(I410*H410,2)</f>
        <v>0</v>
      </c>
      <c r="BL410" s="14" t="s">
        <v>251</v>
      </c>
      <c r="BM410" s="272" t="s">
        <v>1122</v>
      </c>
    </row>
    <row r="411" s="2" customFormat="1" ht="21.75" customHeight="1">
      <c r="A411" s="37"/>
      <c r="B411" s="38"/>
      <c r="C411" s="260" t="s">
        <v>1123</v>
      </c>
      <c r="D411" s="260" t="s">
        <v>172</v>
      </c>
      <c r="E411" s="261" t="s">
        <v>1124</v>
      </c>
      <c r="F411" s="262" t="s">
        <v>1125</v>
      </c>
      <c r="G411" s="263" t="s">
        <v>184</v>
      </c>
      <c r="H411" s="264">
        <v>2.6080000000000001</v>
      </c>
      <c r="I411" s="265"/>
      <c r="J411" s="266">
        <f>ROUND(I411*H411,2)</f>
        <v>0</v>
      </c>
      <c r="K411" s="267"/>
      <c r="L411" s="40"/>
      <c r="M411" s="268" t="s">
        <v>1</v>
      </c>
      <c r="N411" s="269" t="s">
        <v>44</v>
      </c>
      <c r="O411" s="90"/>
      <c r="P411" s="270">
        <f>O411*H411</f>
        <v>0</v>
      </c>
      <c r="Q411" s="270">
        <v>0</v>
      </c>
      <c r="R411" s="270">
        <f>Q411*H411</f>
        <v>0</v>
      </c>
      <c r="S411" s="270">
        <v>0</v>
      </c>
      <c r="T411" s="27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72" t="s">
        <v>251</v>
      </c>
      <c r="AT411" s="272" t="s">
        <v>172</v>
      </c>
      <c r="AU411" s="272" t="s">
        <v>91</v>
      </c>
      <c r="AY411" s="14" t="s">
        <v>168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91</v>
      </c>
      <c r="BK411" s="147">
        <f>ROUND(I411*H411,2)</f>
        <v>0</v>
      </c>
      <c r="BL411" s="14" t="s">
        <v>251</v>
      </c>
      <c r="BM411" s="272" t="s">
        <v>1126</v>
      </c>
    </row>
    <row r="412" s="2" customFormat="1" ht="16.5" customHeight="1">
      <c r="A412" s="37"/>
      <c r="B412" s="38"/>
      <c r="C412" s="260" t="s">
        <v>1127</v>
      </c>
      <c r="D412" s="260" t="s">
        <v>172</v>
      </c>
      <c r="E412" s="261" t="s">
        <v>1128</v>
      </c>
      <c r="F412" s="262" t="s">
        <v>1129</v>
      </c>
      <c r="G412" s="263" t="s">
        <v>197</v>
      </c>
      <c r="H412" s="264">
        <v>30.326000000000001</v>
      </c>
      <c r="I412" s="265"/>
      <c r="J412" s="266">
        <f>ROUND(I412*H412,2)</f>
        <v>0</v>
      </c>
      <c r="K412" s="267"/>
      <c r="L412" s="40"/>
      <c r="M412" s="268" t="s">
        <v>1</v>
      </c>
      <c r="N412" s="269" t="s">
        <v>44</v>
      </c>
      <c r="O412" s="90"/>
      <c r="P412" s="270">
        <f>O412*H412</f>
        <v>0</v>
      </c>
      <c r="Q412" s="270">
        <v>3.0000000000000001E-05</v>
      </c>
      <c r="R412" s="270">
        <f>Q412*H412</f>
        <v>0.00090978000000000001</v>
      </c>
      <c r="S412" s="270">
        <v>0</v>
      </c>
      <c r="T412" s="271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272" t="s">
        <v>251</v>
      </c>
      <c r="AT412" s="272" t="s">
        <v>172</v>
      </c>
      <c r="AU412" s="272" t="s">
        <v>91</v>
      </c>
      <c r="AY412" s="14" t="s">
        <v>168</v>
      </c>
      <c r="BE412" s="147">
        <f>IF(N412="základní",J412,0)</f>
        <v>0</v>
      </c>
      <c r="BF412" s="147">
        <f>IF(N412="snížená",J412,0)</f>
        <v>0</v>
      </c>
      <c r="BG412" s="147">
        <f>IF(N412="zákl. přenesená",J412,0)</f>
        <v>0</v>
      </c>
      <c r="BH412" s="147">
        <f>IF(N412="sníž. přenesená",J412,0)</f>
        <v>0</v>
      </c>
      <c r="BI412" s="147">
        <f>IF(N412="nulová",J412,0)</f>
        <v>0</v>
      </c>
      <c r="BJ412" s="14" t="s">
        <v>91</v>
      </c>
      <c r="BK412" s="147">
        <f>ROUND(I412*H412,2)</f>
        <v>0</v>
      </c>
      <c r="BL412" s="14" t="s">
        <v>251</v>
      </c>
      <c r="BM412" s="272" t="s">
        <v>1130</v>
      </c>
    </row>
    <row r="413" s="2" customFormat="1" ht="21.75" customHeight="1">
      <c r="A413" s="37"/>
      <c r="B413" s="38"/>
      <c r="C413" s="260" t="s">
        <v>1131</v>
      </c>
      <c r="D413" s="260" t="s">
        <v>172</v>
      </c>
      <c r="E413" s="261" t="s">
        <v>1132</v>
      </c>
      <c r="F413" s="262" t="s">
        <v>1133</v>
      </c>
      <c r="G413" s="263" t="s">
        <v>321</v>
      </c>
      <c r="H413" s="264">
        <v>0.503</v>
      </c>
      <c r="I413" s="265"/>
      <c r="J413" s="266">
        <f>ROUND(I413*H413,2)</f>
        <v>0</v>
      </c>
      <c r="K413" s="267"/>
      <c r="L413" s="40"/>
      <c r="M413" s="268" t="s">
        <v>1</v>
      </c>
      <c r="N413" s="269" t="s">
        <v>44</v>
      </c>
      <c r="O413" s="90"/>
      <c r="P413" s="270">
        <f>O413*H413</f>
        <v>0</v>
      </c>
      <c r="Q413" s="270">
        <v>0</v>
      </c>
      <c r="R413" s="270">
        <f>Q413*H413</f>
        <v>0</v>
      </c>
      <c r="S413" s="270">
        <v>0</v>
      </c>
      <c r="T413" s="27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72" t="s">
        <v>251</v>
      </c>
      <c r="AT413" s="272" t="s">
        <v>172</v>
      </c>
      <c r="AU413" s="272" t="s">
        <v>91</v>
      </c>
      <c r="AY413" s="14" t="s">
        <v>168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91</v>
      </c>
      <c r="BK413" s="147">
        <f>ROUND(I413*H413,2)</f>
        <v>0</v>
      </c>
      <c r="BL413" s="14" t="s">
        <v>251</v>
      </c>
      <c r="BM413" s="272" t="s">
        <v>1134</v>
      </c>
    </row>
    <row r="414" s="2" customFormat="1" ht="21.75" customHeight="1">
      <c r="A414" s="37"/>
      <c r="B414" s="38"/>
      <c r="C414" s="260" t="s">
        <v>1135</v>
      </c>
      <c r="D414" s="260" t="s">
        <v>172</v>
      </c>
      <c r="E414" s="261" t="s">
        <v>1136</v>
      </c>
      <c r="F414" s="262" t="s">
        <v>1137</v>
      </c>
      <c r="G414" s="263" t="s">
        <v>321</v>
      </c>
      <c r="H414" s="264">
        <v>0.503</v>
      </c>
      <c r="I414" s="265"/>
      <c r="J414" s="266">
        <f>ROUND(I414*H414,2)</f>
        <v>0</v>
      </c>
      <c r="K414" s="267"/>
      <c r="L414" s="40"/>
      <c r="M414" s="268" t="s">
        <v>1</v>
      </c>
      <c r="N414" s="269" t="s">
        <v>44</v>
      </c>
      <c r="O414" s="90"/>
      <c r="P414" s="270">
        <f>O414*H414</f>
        <v>0</v>
      </c>
      <c r="Q414" s="270">
        <v>0</v>
      </c>
      <c r="R414" s="270">
        <f>Q414*H414</f>
        <v>0</v>
      </c>
      <c r="S414" s="270">
        <v>0</v>
      </c>
      <c r="T414" s="27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72" t="s">
        <v>251</v>
      </c>
      <c r="AT414" s="272" t="s">
        <v>172</v>
      </c>
      <c r="AU414" s="272" t="s">
        <v>91</v>
      </c>
      <c r="AY414" s="14" t="s">
        <v>168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91</v>
      </c>
      <c r="BK414" s="147">
        <f>ROUND(I414*H414,2)</f>
        <v>0</v>
      </c>
      <c r="BL414" s="14" t="s">
        <v>251</v>
      </c>
      <c r="BM414" s="272" t="s">
        <v>1138</v>
      </c>
    </row>
    <row r="415" s="12" customFormat="1" ht="22.8" customHeight="1">
      <c r="A415" s="12"/>
      <c r="B415" s="244"/>
      <c r="C415" s="245"/>
      <c r="D415" s="246" t="s">
        <v>77</v>
      </c>
      <c r="E415" s="258" t="s">
        <v>1139</v>
      </c>
      <c r="F415" s="258" t="s">
        <v>1140</v>
      </c>
      <c r="G415" s="245"/>
      <c r="H415" s="245"/>
      <c r="I415" s="248"/>
      <c r="J415" s="259">
        <f>BK415</f>
        <v>0</v>
      </c>
      <c r="K415" s="245"/>
      <c r="L415" s="250"/>
      <c r="M415" s="251"/>
      <c r="N415" s="252"/>
      <c r="O415" s="252"/>
      <c r="P415" s="253">
        <f>SUM(P416:P425)</f>
        <v>0</v>
      </c>
      <c r="Q415" s="252"/>
      <c r="R415" s="253">
        <f>SUM(R416:R425)</f>
        <v>0.37428338999999999</v>
      </c>
      <c r="S415" s="252"/>
      <c r="T415" s="254">
        <f>SUM(T416:T425)</f>
        <v>0.418825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55" t="s">
        <v>91</v>
      </c>
      <c r="AT415" s="256" t="s">
        <v>77</v>
      </c>
      <c r="AU415" s="256" t="s">
        <v>85</v>
      </c>
      <c r="AY415" s="255" t="s">
        <v>168</v>
      </c>
      <c r="BK415" s="257">
        <f>SUM(BK416:BK425)</f>
        <v>0</v>
      </c>
    </row>
    <row r="416" s="2" customFormat="1" ht="16.5" customHeight="1">
      <c r="A416" s="37"/>
      <c r="B416" s="38"/>
      <c r="C416" s="260" t="s">
        <v>1141</v>
      </c>
      <c r="D416" s="260" t="s">
        <v>172</v>
      </c>
      <c r="E416" s="261" t="s">
        <v>1142</v>
      </c>
      <c r="F416" s="262" t="s">
        <v>1143</v>
      </c>
      <c r="G416" s="263" t="s">
        <v>197</v>
      </c>
      <c r="H416" s="264">
        <v>0</v>
      </c>
      <c r="I416" s="265"/>
      <c r="J416" s="266">
        <f>ROUND(I416*H416,2)</f>
        <v>0</v>
      </c>
      <c r="K416" s="267"/>
      <c r="L416" s="40"/>
      <c r="M416" s="268" t="s">
        <v>1</v>
      </c>
      <c r="N416" s="269" t="s">
        <v>44</v>
      </c>
      <c r="O416" s="90"/>
      <c r="P416" s="270">
        <f>O416*H416</f>
        <v>0</v>
      </c>
      <c r="Q416" s="270">
        <v>0</v>
      </c>
      <c r="R416" s="270">
        <f>Q416*H416</f>
        <v>0</v>
      </c>
      <c r="S416" s="270">
        <v>0.001</v>
      </c>
      <c r="T416" s="27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72" t="s">
        <v>251</v>
      </c>
      <c r="AT416" s="272" t="s">
        <v>172</v>
      </c>
      <c r="AU416" s="272" t="s">
        <v>91</v>
      </c>
      <c r="AY416" s="14" t="s">
        <v>168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91</v>
      </c>
      <c r="BK416" s="147">
        <f>ROUND(I416*H416,2)</f>
        <v>0</v>
      </c>
      <c r="BL416" s="14" t="s">
        <v>251</v>
      </c>
      <c r="BM416" s="272" t="s">
        <v>1144</v>
      </c>
    </row>
    <row r="417" s="2" customFormat="1" ht="21.75" customHeight="1">
      <c r="A417" s="37"/>
      <c r="B417" s="38"/>
      <c r="C417" s="260" t="s">
        <v>1145</v>
      </c>
      <c r="D417" s="260" t="s">
        <v>172</v>
      </c>
      <c r="E417" s="261" t="s">
        <v>1146</v>
      </c>
      <c r="F417" s="262" t="s">
        <v>1147</v>
      </c>
      <c r="G417" s="263" t="s">
        <v>197</v>
      </c>
      <c r="H417" s="264">
        <v>40.962000000000003</v>
      </c>
      <c r="I417" s="265"/>
      <c r="J417" s="266">
        <f>ROUND(I417*H417,2)</f>
        <v>0</v>
      </c>
      <c r="K417" s="267"/>
      <c r="L417" s="40"/>
      <c r="M417" s="268" t="s">
        <v>1</v>
      </c>
      <c r="N417" s="269" t="s">
        <v>44</v>
      </c>
      <c r="O417" s="90"/>
      <c r="P417" s="270">
        <f>O417*H417</f>
        <v>0</v>
      </c>
      <c r="Q417" s="270">
        <v>3.0000000000000001E-05</v>
      </c>
      <c r="R417" s="270">
        <f>Q417*H417</f>
        <v>0.00122886</v>
      </c>
      <c r="S417" s="270">
        <v>0</v>
      </c>
      <c r="T417" s="27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72" t="s">
        <v>251</v>
      </c>
      <c r="AT417" s="272" t="s">
        <v>172</v>
      </c>
      <c r="AU417" s="272" t="s">
        <v>91</v>
      </c>
      <c r="AY417" s="14" t="s">
        <v>168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91</v>
      </c>
      <c r="BK417" s="147">
        <f>ROUND(I417*H417,2)</f>
        <v>0</v>
      </c>
      <c r="BL417" s="14" t="s">
        <v>251</v>
      </c>
      <c r="BM417" s="272" t="s">
        <v>1148</v>
      </c>
    </row>
    <row r="418" s="2" customFormat="1" ht="16.5" customHeight="1">
      <c r="A418" s="37"/>
      <c r="B418" s="38"/>
      <c r="C418" s="273" t="s">
        <v>1149</v>
      </c>
      <c r="D418" s="273" t="s">
        <v>362</v>
      </c>
      <c r="E418" s="274" t="s">
        <v>1150</v>
      </c>
      <c r="F418" s="275" t="s">
        <v>1151</v>
      </c>
      <c r="G418" s="276" t="s">
        <v>197</v>
      </c>
      <c r="H418" s="277">
        <v>45.468000000000004</v>
      </c>
      <c r="I418" s="278"/>
      <c r="J418" s="279">
        <f>ROUND(I418*H418,2)</f>
        <v>0</v>
      </c>
      <c r="K418" s="280"/>
      <c r="L418" s="281"/>
      <c r="M418" s="282" t="s">
        <v>1</v>
      </c>
      <c r="N418" s="283" t="s">
        <v>44</v>
      </c>
      <c r="O418" s="90"/>
      <c r="P418" s="270">
        <f>O418*H418</f>
        <v>0</v>
      </c>
      <c r="Q418" s="270">
        <v>0.00020000000000000001</v>
      </c>
      <c r="R418" s="270">
        <f>Q418*H418</f>
        <v>0.0090936000000000003</v>
      </c>
      <c r="S418" s="270">
        <v>0</v>
      </c>
      <c r="T418" s="271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72" t="s">
        <v>335</v>
      </c>
      <c r="AT418" s="272" t="s">
        <v>362</v>
      </c>
      <c r="AU418" s="272" t="s">
        <v>91</v>
      </c>
      <c r="AY418" s="14" t="s">
        <v>168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91</v>
      </c>
      <c r="BK418" s="147">
        <f>ROUND(I418*H418,2)</f>
        <v>0</v>
      </c>
      <c r="BL418" s="14" t="s">
        <v>251</v>
      </c>
      <c r="BM418" s="272" t="s">
        <v>1152</v>
      </c>
    </row>
    <row r="419" s="2" customFormat="1" ht="21.75" customHeight="1">
      <c r="A419" s="37"/>
      <c r="B419" s="38"/>
      <c r="C419" s="260" t="s">
        <v>1153</v>
      </c>
      <c r="D419" s="260" t="s">
        <v>172</v>
      </c>
      <c r="E419" s="261" t="s">
        <v>1154</v>
      </c>
      <c r="F419" s="262" t="s">
        <v>1155</v>
      </c>
      <c r="G419" s="263" t="s">
        <v>184</v>
      </c>
      <c r="H419" s="264">
        <v>16.753</v>
      </c>
      <c r="I419" s="265"/>
      <c r="J419" s="266">
        <f>ROUND(I419*H419,2)</f>
        <v>0</v>
      </c>
      <c r="K419" s="267"/>
      <c r="L419" s="40"/>
      <c r="M419" s="268" t="s">
        <v>1</v>
      </c>
      <c r="N419" s="269" t="s">
        <v>44</v>
      </c>
      <c r="O419" s="90"/>
      <c r="P419" s="270">
        <f>O419*H419</f>
        <v>0</v>
      </c>
      <c r="Q419" s="270">
        <v>0</v>
      </c>
      <c r="R419" s="270">
        <f>Q419*H419</f>
        <v>0</v>
      </c>
      <c r="S419" s="270">
        <v>0.025000000000000001</v>
      </c>
      <c r="T419" s="271">
        <f>S419*H419</f>
        <v>0.418825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72" t="s">
        <v>251</v>
      </c>
      <c r="AT419" s="272" t="s">
        <v>172</v>
      </c>
      <c r="AU419" s="272" t="s">
        <v>91</v>
      </c>
      <c r="AY419" s="14" t="s">
        <v>168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91</v>
      </c>
      <c r="BK419" s="147">
        <f>ROUND(I419*H419,2)</f>
        <v>0</v>
      </c>
      <c r="BL419" s="14" t="s">
        <v>251</v>
      </c>
      <c r="BM419" s="272" t="s">
        <v>1156</v>
      </c>
    </row>
    <row r="420" s="2" customFormat="1" ht="21.75" customHeight="1">
      <c r="A420" s="37"/>
      <c r="B420" s="38"/>
      <c r="C420" s="260" t="s">
        <v>1157</v>
      </c>
      <c r="D420" s="260" t="s">
        <v>172</v>
      </c>
      <c r="E420" s="261" t="s">
        <v>1158</v>
      </c>
      <c r="F420" s="262" t="s">
        <v>1159</v>
      </c>
      <c r="G420" s="263" t="s">
        <v>184</v>
      </c>
      <c r="H420" s="264">
        <v>41.451000000000001</v>
      </c>
      <c r="I420" s="265"/>
      <c r="J420" s="266">
        <f>ROUND(I420*H420,2)</f>
        <v>0</v>
      </c>
      <c r="K420" s="267"/>
      <c r="L420" s="40"/>
      <c r="M420" s="268" t="s">
        <v>1</v>
      </c>
      <c r="N420" s="269" t="s">
        <v>44</v>
      </c>
      <c r="O420" s="90"/>
      <c r="P420" s="270">
        <f>O420*H420</f>
        <v>0</v>
      </c>
      <c r="Q420" s="270">
        <v>0.00012999999999999999</v>
      </c>
      <c r="R420" s="270">
        <f>Q420*H420</f>
        <v>0.0053886299999999993</v>
      </c>
      <c r="S420" s="270">
        <v>0</v>
      </c>
      <c r="T420" s="271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72" t="s">
        <v>251</v>
      </c>
      <c r="AT420" s="272" t="s">
        <v>172</v>
      </c>
      <c r="AU420" s="272" t="s">
        <v>91</v>
      </c>
      <c r="AY420" s="14" t="s">
        <v>168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91</v>
      </c>
      <c r="BK420" s="147">
        <f>ROUND(I420*H420,2)</f>
        <v>0</v>
      </c>
      <c r="BL420" s="14" t="s">
        <v>251</v>
      </c>
      <c r="BM420" s="272" t="s">
        <v>1160</v>
      </c>
    </row>
    <row r="421" s="2" customFormat="1" ht="16.5" customHeight="1">
      <c r="A421" s="37"/>
      <c r="B421" s="38"/>
      <c r="C421" s="273" t="s">
        <v>1161</v>
      </c>
      <c r="D421" s="273" t="s">
        <v>362</v>
      </c>
      <c r="E421" s="274" t="s">
        <v>1162</v>
      </c>
      <c r="F421" s="275" t="s">
        <v>1163</v>
      </c>
      <c r="G421" s="276" t="s">
        <v>184</v>
      </c>
      <c r="H421" s="277">
        <v>45.677999999999997</v>
      </c>
      <c r="I421" s="278"/>
      <c r="J421" s="279">
        <f>ROUND(I421*H421,2)</f>
        <v>0</v>
      </c>
      <c r="K421" s="280"/>
      <c r="L421" s="281"/>
      <c r="M421" s="282" t="s">
        <v>1</v>
      </c>
      <c r="N421" s="283" t="s">
        <v>44</v>
      </c>
      <c r="O421" s="90"/>
      <c r="P421" s="270">
        <f>O421*H421</f>
        <v>0</v>
      </c>
      <c r="Q421" s="270">
        <v>0.0072500000000000004</v>
      </c>
      <c r="R421" s="270">
        <f>Q421*H421</f>
        <v>0.3311655</v>
      </c>
      <c r="S421" s="270">
        <v>0</v>
      </c>
      <c r="T421" s="27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72" t="s">
        <v>335</v>
      </c>
      <c r="AT421" s="272" t="s">
        <v>362</v>
      </c>
      <c r="AU421" s="272" t="s">
        <v>91</v>
      </c>
      <c r="AY421" s="14" t="s">
        <v>168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91</v>
      </c>
      <c r="BK421" s="147">
        <f>ROUND(I421*H421,2)</f>
        <v>0</v>
      </c>
      <c r="BL421" s="14" t="s">
        <v>251</v>
      </c>
      <c r="BM421" s="272" t="s">
        <v>1164</v>
      </c>
    </row>
    <row r="422" s="2" customFormat="1" ht="16.5" customHeight="1">
      <c r="A422" s="37"/>
      <c r="B422" s="38"/>
      <c r="C422" s="260" t="s">
        <v>1165</v>
      </c>
      <c r="D422" s="260" t="s">
        <v>172</v>
      </c>
      <c r="E422" s="261" t="s">
        <v>1166</v>
      </c>
      <c r="F422" s="262" t="s">
        <v>1167</v>
      </c>
      <c r="G422" s="263" t="s">
        <v>184</v>
      </c>
      <c r="H422" s="264">
        <v>41.451000000000001</v>
      </c>
      <c r="I422" s="265"/>
      <c r="J422" s="266">
        <f>ROUND(I422*H422,2)</f>
        <v>0</v>
      </c>
      <c r="K422" s="267"/>
      <c r="L422" s="40"/>
      <c r="M422" s="268" t="s">
        <v>1</v>
      </c>
      <c r="N422" s="269" t="s">
        <v>44</v>
      </c>
      <c r="O422" s="90"/>
      <c r="P422" s="270">
        <f>O422*H422</f>
        <v>0</v>
      </c>
      <c r="Q422" s="270">
        <v>0</v>
      </c>
      <c r="R422" s="270">
        <f>Q422*H422</f>
        <v>0</v>
      </c>
      <c r="S422" s="270">
        <v>0</v>
      </c>
      <c r="T422" s="27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72" t="s">
        <v>251</v>
      </c>
      <c r="AT422" s="272" t="s">
        <v>172</v>
      </c>
      <c r="AU422" s="272" t="s">
        <v>91</v>
      </c>
      <c r="AY422" s="14" t="s">
        <v>168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91</v>
      </c>
      <c r="BK422" s="147">
        <f>ROUND(I422*H422,2)</f>
        <v>0</v>
      </c>
      <c r="BL422" s="14" t="s">
        <v>251</v>
      </c>
      <c r="BM422" s="272" t="s">
        <v>1168</v>
      </c>
    </row>
    <row r="423" s="2" customFormat="1" ht="21.75" customHeight="1">
      <c r="A423" s="37"/>
      <c r="B423" s="38"/>
      <c r="C423" s="273" t="s">
        <v>1169</v>
      </c>
      <c r="D423" s="273" t="s">
        <v>362</v>
      </c>
      <c r="E423" s="274" t="s">
        <v>1170</v>
      </c>
      <c r="F423" s="275" t="s">
        <v>1171</v>
      </c>
      <c r="G423" s="276" t="s">
        <v>197</v>
      </c>
      <c r="H423" s="277">
        <v>45.677999999999997</v>
      </c>
      <c r="I423" s="278"/>
      <c r="J423" s="279">
        <f>ROUND(I423*H423,2)</f>
        <v>0</v>
      </c>
      <c r="K423" s="280"/>
      <c r="L423" s="281"/>
      <c r="M423" s="282" t="s">
        <v>1</v>
      </c>
      <c r="N423" s="283" t="s">
        <v>44</v>
      </c>
      <c r="O423" s="90"/>
      <c r="P423" s="270">
        <f>O423*H423</f>
        <v>0</v>
      </c>
      <c r="Q423" s="270">
        <v>0.00059999999999999995</v>
      </c>
      <c r="R423" s="270">
        <f>Q423*H423</f>
        <v>0.027406799999999995</v>
      </c>
      <c r="S423" s="270">
        <v>0</v>
      </c>
      <c r="T423" s="271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272" t="s">
        <v>335</v>
      </c>
      <c r="AT423" s="272" t="s">
        <v>362</v>
      </c>
      <c r="AU423" s="272" t="s">
        <v>91</v>
      </c>
      <c r="AY423" s="14" t="s">
        <v>168</v>
      </c>
      <c r="BE423" s="147">
        <f>IF(N423="základní",J423,0)</f>
        <v>0</v>
      </c>
      <c r="BF423" s="147">
        <f>IF(N423="snížená",J423,0)</f>
        <v>0</v>
      </c>
      <c r="BG423" s="147">
        <f>IF(N423="zákl. přenesená",J423,0)</f>
        <v>0</v>
      </c>
      <c r="BH423" s="147">
        <f>IF(N423="sníž. přenesená",J423,0)</f>
        <v>0</v>
      </c>
      <c r="BI423" s="147">
        <f>IF(N423="nulová",J423,0)</f>
        <v>0</v>
      </c>
      <c r="BJ423" s="14" t="s">
        <v>91</v>
      </c>
      <c r="BK423" s="147">
        <f>ROUND(I423*H423,2)</f>
        <v>0</v>
      </c>
      <c r="BL423" s="14" t="s">
        <v>251</v>
      </c>
      <c r="BM423" s="272" t="s">
        <v>1172</v>
      </c>
    </row>
    <row r="424" s="2" customFormat="1" ht="21.75" customHeight="1">
      <c r="A424" s="37"/>
      <c r="B424" s="38"/>
      <c r="C424" s="260" t="s">
        <v>1173</v>
      </c>
      <c r="D424" s="260" t="s">
        <v>172</v>
      </c>
      <c r="E424" s="261" t="s">
        <v>1174</v>
      </c>
      <c r="F424" s="262" t="s">
        <v>1175</v>
      </c>
      <c r="G424" s="263" t="s">
        <v>321</v>
      </c>
      <c r="H424" s="264">
        <v>0.374</v>
      </c>
      <c r="I424" s="265"/>
      <c r="J424" s="266">
        <f>ROUND(I424*H424,2)</f>
        <v>0</v>
      </c>
      <c r="K424" s="267"/>
      <c r="L424" s="40"/>
      <c r="M424" s="268" t="s">
        <v>1</v>
      </c>
      <c r="N424" s="269" t="s">
        <v>44</v>
      </c>
      <c r="O424" s="90"/>
      <c r="P424" s="270">
        <f>O424*H424</f>
        <v>0</v>
      </c>
      <c r="Q424" s="270">
        <v>0</v>
      </c>
      <c r="R424" s="270">
        <f>Q424*H424</f>
        <v>0</v>
      </c>
      <c r="S424" s="270">
        <v>0</v>
      </c>
      <c r="T424" s="27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72" t="s">
        <v>251</v>
      </c>
      <c r="AT424" s="272" t="s">
        <v>172</v>
      </c>
      <c r="AU424" s="272" t="s">
        <v>91</v>
      </c>
      <c r="AY424" s="14" t="s">
        <v>168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91</v>
      </c>
      <c r="BK424" s="147">
        <f>ROUND(I424*H424,2)</f>
        <v>0</v>
      </c>
      <c r="BL424" s="14" t="s">
        <v>251</v>
      </c>
      <c r="BM424" s="272" t="s">
        <v>1176</v>
      </c>
    </row>
    <row r="425" s="2" customFormat="1" ht="21.75" customHeight="1">
      <c r="A425" s="37"/>
      <c r="B425" s="38"/>
      <c r="C425" s="260" t="s">
        <v>1177</v>
      </c>
      <c r="D425" s="260" t="s">
        <v>172</v>
      </c>
      <c r="E425" s="261" t="s">
        <v>1178</v>
      </c>
      <c r="F425" s="262" t="s">
        <v>1179</v>
      </c>
      <c r="G425" s="263" t="s">
        <v>321</v>
      </c>
      <c r="H425" s="264">
        <v>0.374</v>
      </c>
      <c r="I425" s="265"/>
      <c r="J425" s="266">
        <f>ROUND(I425*H425,2)</f>
        <v>0</v>
      </c>
      <c r="K425" s="267"/>
      <c r="L425" s="40"/>
      <c r="M425" s="268" t="s">
        <v>1</v>
      </c>
      <c r="N425" s="269" t="s">
        <v>44</v>
      </c>
      <c r="O425" s="90"/>
      <c r="P425" s="270">
        <f>O425*H425</f>
        <v>0</v>
      </c>
      <c r="Q425" s="270">
        <v>0</v>
      </c>
      <c r="R425" s="270">
        <f>Q425*H425</f>
        <v>0</v>
      </c>
      <c r="S425" s="270">
        <v>0</v>
      </c>
      <c r="T425" s="27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72" t="s">
        <v>251</v>
      </c>
      <c r="AT425" s="272" t="s">
        <v>172</v>
      </c>
      <c r="AU425" s="272" t="s">
        <v>91</v>
      </c>
      <c r="AY425" s="14" t="s">
        <v>168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91</v>
      </c>
      <c r="BK425" s="147">
        <f>ROUND(I425*H425,2)</f>
        <v>0</v>
      </c>
      <c r="BL425" s="14" t="s">
        <v>251</v>
      </c>
      <c r="BM425" s="272" t="s">
        <v>1180</v>
      </c>
    </row>
    <row r="426" s="12" customFormat="1" ht="22.8" customHeight="1">
      <c r="A426" s="12"/>
      <c r="B426" s="244"/>
      <c r="C426" s="245"/>
      <c r="D426" s="246" t="s">
        <v>77</v>
      </c>
      <c r="E426" s="258" t="s">
        <v>1181</v>
      </c>
      <c r="F426" s="258" t="s">
        <v>1182</v>
      </c>
      <c r="G426" s="245"/>
      <c r="H426" s="245"/>
      <c r="I426" s="248"/>
      <c r="J426" s="259">
        <f>BK426</f>
        <v>0</v>
      </c>
      <c r="K426" s="245"/>
      <c r="L426" s="250"/>
      <c r="M426" s="251"/>
      <c r="N426" s="252"/>
      <c r="O426" s="252"/>
      <c r="P426" s="253">
        <f>SUM(P427:P433)</f>
        <v>0</v>
      </c>
      <c r="Q426" s="252"/>
      <c r="R426" s="253">
        <f>SUM(R427:R433)</f>
        <v>0.19150362000000001</v>
      </c>
      <c r="S426" s="252"/>
      <c r="T426" s="254">
        <f>SUM(T427:T433)</f>
        <v>0.084213299999999991</v>
      </c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R426" s="255" t="s">
        <v>91</v>
      </c>
      <c r="AT426" s="256" t="s">
        <v>77</v>
      </c>
      <c r="AU426" s="256" t="s">
        <v>85</v>
      </c>
      <c r="AY426" s="255" t="s">
        <v>168</v>
      </c>
      <c r="BK426" s="257">
        <f>SUM(BK427:BK433)</f>
        <v>0</v>
      </c>
    </row>
    <row r="427" s="2" customFormat="1" ht="21.75" customHeight="1">
      <c r="A427" s="37"/>
      <c r="B427" s="38"/>
      <c r="C427" s="260" t="s">
        <v>1183</v>
      </c>
      <c r="D427" s="260" t="s">
        <v>172</v>
      </c>
      <c r="E427" s="261" t="s">
        <v>1184</v>
      </c>
      <c r="F427" s="262" t="s">
        <v>1185</v>
      </c>
      <c r="G427" s="263" t="s">
        <v>184</v>
      </c>
      <c r="H427" s="264">
        <v>6.6050000000000004</v>
      </c>
      <c r="I427" s="265"/>
      <c r="J427" s="266">
        <f>ROUND(I427*H427,2)</f>
        <v>0</v>
      </c>
      <c r="K427" s="267"/>
      <c r="L427" s="40"/>
      <c r="M427" s="268" t="s">
        <v>1</v>
      </c>
      <c r="N427" s="269" t="s">
        <v>44</v>
      </c>
      <c r="O427" s="90"/>
      <c r="P427" s="270">
        <f>O427*H427</f>
        <v>0</v>
      </c>
      <c r="Q427" s="270">
        <v>0</v>
      </c>
      <c r="R427" s="270">
        <f>Q427*H427</f>
        <v>0</v>
      </c>
      <c r="S427" s="270">
        <v>0</v>
      </c>
      <c r="T427" s="27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72" t="s">
        <v>251</v>
      </c>
      <c r="AT427" s="272" t="s">
        <v>172</v>
      </c>
      <c r="AU427" s="272" t="s">
        <v>91</v>
      </c>
      <c r="AY427" s="14" t="s">
        <v>168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91</v>
      </c>
      <c r="BK427" s="147">
        <f>ROUND(I427*H427,2)</f>
        <v>0</v>
      </c>
      <c r="BL427" s="14" t="s">
        <v>251</v>
      </c>
      <c r="BM427" s="272" t="s">
        <v>1186</v>
      </c>
    </row>
    <row r="428" s="2" customFormat="1" ht="21.75" customHeight="1">
      <c r="A428" s="37"/>
      <c r="B428" s="38"/>
      <c r="C428" s="260" t="s">
        <v>1187</v>
      </c>
      <c r="D428" s="260" t="s">
        <v>172</v>
      </c>
      <c r="E428" s="261" t="s">
        <v>1188</v>
      </c>
      <c r="F428" s="262" t="s">
        <v>1189</v>
      </c>
      <c r="G428" s="263" t="s">
        <v>184</v>
      </c>
      <c r="H428" s="264">
        <v>41.451000000000001</v>
      </c>
      <c r="I428" s="265"/>
      <c r="J428" s="266">
        <f>ROUND(I428*H428,2)</f>
        <v>0</v>
      </c>
      <c r="K428" s="267"/>
      <c r="L428" s="40"/>
      <c r="M428" s="268" t="s">
        <v>1</v>
      </c>
      <c r="N428" s="269" t="s">
        <v>44</v>
      </c>
      <c r="O428" s="90"/>
      <c r="P428" s="270">
        <f>O428*H428</f>
        <v>0</v>
      </c>
      <c r="Q428" s="270">
        <v>6.9999999999999994E-05</v>
      </c>
      <c r="R428" s="270">
        <f>Q428*H428</f>
        <v>0.0029015699999999996</v>
      </c>
      <c r="S428" s="270">
        <v>0</v>
      </c>
      <c r="T428" s="271">
        <f>S428*H428</f>
        <v>0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72" t="s">
        <v>251</v>
      </c>
      <c r="AT428" s="272" t="s">
        <v>172</v>
      </c>
      <c r="AU428" s="272" t="s">
        <v>91</v>
      </c>
      <c r="AY428" s="14" t="s">
        <v>168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91</v>
      </c>
      <c r="BK428" s="147">
        <f>ROUND(I428*H428,2)</f>
        <v>0</v>
      </c>
      <c r="BL428" s="14" t="s">
        <v>251</v>
      </c>
      <c r="BM428" s="272" t="s">
        <v>1190</v>
      </c>
    </row>
    <row r="429" s="2" customFormat="1" ht="21.75" customHeight="1">
      <c r="A429" s="37"/>
      <c r="B429" s="38"/>
      <c r="C429" s="260" t="s">
        <v>1191</v>
      </c>
      <c r="D429" s="260" t="s">
        <v>172</v>
      </c>
      <c r="E429" s="261" t="s">
        <v>1192</v>
      </c>
      <c r="F429" s="262" t="s">
        <v>1193</v>
      </c>
      <c r="G429" s="263" t="s">
        <v>184</v>
      </c>
      <c r="H429" s="264">
        <v>41.451000000000001</v>
      </c>
      <c r="I429" s="265"/>
      <c r="J429" s="266">
        <f>ROUND(I429*H429,2)</f>
        <v>0</v>
      </c>
      <c r="K429" s="267"/>
      <c r="L429" s="40"/>
      <c r="M429" s="268" t="s">
        <v>1</v>
      </c>
      <c r="N429" s="269" t="s">
        <v>44</v>
      </c>
      <c r="O429" s="90"/>
      <c r="P429" s="270">
        <f>O429*H429</f>
        <v>0</v>
      </c>
      <c r="Q429" s="270">
        <v>0.0045500000000000002</v>
      </c>
      <c r="R429" s="270">
        <f>Q429*H429</f>
        <v>0.18860205000000002</v>
      </c>
      <c r="S429" s="270">
        <v>0</v>
      </c>
      <c r="T429" s="27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72" t="s">
        <v>251</v>
      </c>
      <c r="AT429" s="272" t="s">
        <v>172</v>
      </c>
      <c r="AU429" s="272" t="s">
        <v>91</v>
      </c>
      <c r="AY429" s="14" t="s">
        <v>168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91</v>
      </c>
      <c r="BK429" s="147">
        <f>ROUND(I429*H429,2)</f>
        <v>0</v>
      </c>
      <c r="BL429" s="14" t="s">
        <v>251</v>
      </c>
      <c r="BM429" s="272" t="s">
        <v>1194</v>
      </c>
    </row>
    <row r="430" s="2" customFormat="1" ht="21.75" customHeight="1">
      <c r="A430" s="37"/>
      <c r="B430" s="38"/>
      <c r="C430" s="260" t="s">
        <v>1195</v>
      </c>
      <c r="D430" s="260" t="s">
        <v>172</v>
      </c>
      <c r="E430" s="261" t="s">
        <v>1196</v>
      </c>
      <c r="F430" s="262" t="s">
        <v>1197</v>
      </c>
      <c r="G430" s="263" t="s">
        <v>184</v>
      </c>
      <c r="H430" s="264">
        <v>25.748999999999999</v>
      </c>
      <c r="I430" s="265"/>
      <c r="J430" s="266">
        <f>ROUND(I430*H430,2)</f>
        <v>0</v>
      </c>
      <c r="K430" s="267"/>
      <c r="L430" s="40"/>
      <c r="M430" s="268" t="s">
        <v>1</v>
      </c>
      <c r="N430" s="269" t="s">
        <v>44</v>
      </c>
      <c r="O430" s="90"/>
      <c r="P430" s="270">
        <f>O430*H430</f>
        <v>0</v>
      </c>
      <c r="Q430" s="270">
        <v>0</v>
      </c>
      <c r="R430" s="270">
        <f>Q430*H430</f>
        <v>0</v>
      </c>
      <c r="S430" s="270">
        <v>0.0030000000000000001</v>
      </c>
      <c r="T430" s="271">
        <f>S430*H430</f>
        <v>0.077246999999999996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72" t="s">
        <v>251</v>
      </c>
      <c r="AT430" s="272" t="s">
        <v>172</v>
      </c>
      <c r="AU430" s="272" t="s">
        <v>91</v>
      </c>
      <c r="AY430" s="14" t="s">
        <v>168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91</v>
      </c>
      <c r="BK430" s="147">
        <f>ROUND(I430*H430,2)</f>
        <v>0</v>
      </c>
      <c r="BL430" s="14" t="s">
        <v>251</v>
      </c>
      <c r="BM430" s="272" t="s">
        <v>1198</v>
      </c>
    </row>
    <row r="431" s="2" customFormat="1" ht="16.5" customHeight="1">
      <c r="A431" s="37"/>
      <c r="B431" s="38"/>
      <c r="C431" s="260" t="s">
        <v>1199</v>
      </c>
      <c r="D431" s="260" t="s">
        <v>172</v>
      </c>
      <c r="E431" s="261" t="s">
        <v>1200</v>
      </c>
      <c r="F431" s="262" t="s">
        <v>1201</v>
      </c>
      <c r="G431" s="263" t="s">
        <v>197</v>
      </c>
      <c r="H431" s="264">
        <v>23.221</v>
      </c>
      <c r="I431" s="265"/>
      <c r="J431" s="266">
        <f>ROUND(I431*H431,2)</f>
        <v>0</v>
      </c>
      <c r="K431" s="267"/>
      <c r="L431" s="40"/>
      <c r="M431" s="268" t="s">
        <v>1</v>
      </c>
      <c r="N431" s="269" t="s">
        <v>44</v>
      </c>
      <c r="O431" s="90"/>
      <c r="P431" s="270">
        <f>O431*H431</f>
        <v>0</v>
      </c>
      <c r="Q431" s="270">
        <v>0</v>
      </c>
      <c r="R431" s="270">
        <f>Q431*H431</f>
        <v>0</v>
      </c>
      <c r="S431" s="270">
        <v>0.00029999999999999997</v>
      </c>
      <c r="T431" s="271">
        <f>S431*H431</f>
        <v>0.0069662999999999991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72" t="s">
        <v>251</v>
      </c>
      <c r="AT431" s="272" t="s">
        <v>172</v>
      </c>
      <c r="AU431" s="272" t="s">
        <v>91</v>
      </c>
      <c r="AY431" s="14" t="s">
        <v>168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91</v>
      </c>
      <c r="BK431" s="147">
        <f>ROUND(I431*H431,2)</f>
        <v>0</v>
      </c>
      <c r="BL431" s="14" t="s">
        <v>251</v>
      </c>
      <c r="BM431" s="272" t="s">
        <v>1202</v>
      </c>
    </row>
    <row r="432" s="2" customFormat="1" ht="21.75" customHeight="1">
      <c r="A432" s="37"/>
      <c r="B432" s="38"/>
      <c r="C432" s="260" t="s">
        <v>1203</v>
      </c>
      <c r="D432" s="260" t="s">
        <v>172</v>
      </c>
      <c r="E432" s="261" t="s">
        <v>1204</v>
      </c>
      <c r="F432" s="262" t="s">
        <v>1205</v>
      </c>
      <c r="G432" s="263" t="s">
        <v>321</v>
      </c>
      <c r="H432" s="264">
        <v>0.192</v>
      </c>
      <c r="I432" s="265"/>
      <c r="J432" s="266">
        <f>ROUND(I432*H432,2)</f>
        <v>0</v>
      </c>
      <c r="K432" s="267"/>
      <c r="L432" s="40"/>
      <c r="M432" s="268" t="s">
        <v>1</v>
      </c>
      <c r="N432" s="269" t="s">
        <v>44</v>
      </c>
      <c r="O432" s="90"/>
      <c r="P432" s="270">
        <f>O432*H432</f>
        <v>0</v>
      </c>
      <c r="Q432" s="270">
        <v>0</v>
      </c>
      <c r="R432" s="270">
        <f>Q432*H432</f>
        <v>0</v>
      </c>
      <c r="S432" s="270">
        <v>0</v>
      </c>
      <c r="T432" s="271">
        <f>S432*H432</f>
        <v>0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72" t="s">
        <v>251</v>
      </c>
      <c r="AT432" s="272" t="s">
        <v>172</v>
      </c>
      <c r="AU432" s="272" t="s">
        <v>91</v>
      </c>
      <c r="AY432" s="14" t="s">
        <v>168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91</v>
      </c>
      <c r="BK432" s="147">
        <f>ROUND(I432*H432,2)</f>
        <v>0</v>
      </c>
      <c r="BL432" s="14" t="s">
        <v>251</v>
      </c>
      <c r="BM432" s="272" t="s">
        <v>1206</v>
      </c>
    </row>
    <row r="433" s="2" customFormat="1" ht="21.75" customHeight="1">
      <c r="A433" s="37"/>
      <c r="B433" s="38"/>
      <c r="C433" s="260" t="s">
        <v>1207</v>
      </c>
      <c r="D433" s="260" t="s">
        <v>172</v>
      </c>
      <c r="E433" s="261" t="s">
        <v>1208</v>
      </c>
      <c r="F433" s="262" t="s">
        <v>1209</v>
      </c>
      <c r="G433" s="263" t="s">
        <v>321</v>
      </c>
      <c r="H433" s="264">
        <v>0.192</v>
      </c>
      <c r="I433" s="265"/>
      <c r="J433" s="266">
        <f>ROUND(I433*H433,2)</f>
        <v>0</v>
      </c>
      <c r="K433" s="267"/>
      <c r="L433" s="40"/>
      <c r="M433" s="268" t="s">
        <v>1</v>
      </c>
      <c r="N433" s="269" t="s">
        <v>44</v>
      </c>
      <c r="O433" s="90"/>
      <c r="P433" s="270">
        <f>O433*H433</f>
        <v>0</v>
      </c>
      <c r="Q433" s="270">
        <v>0</v>
      </c>
      <c r="R433" s="270">
        <f>Q433*H433</f>
        <v>0</v>
      </c>
      <c r="S433" s="270">
        <v>0</v>
      </c>
      <c r="T433" s="27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72" t="s">
        <v>251</v>
      </c>
      <c r="AT433" s="272" t="s">
        <v>172</v>
      </c>
      <c r="AU433" s="272" t="s">
        <v>91</v>
      </c>
      <c r="AY433" s="14" t="s">
        <v>168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91</v>
      </c>
      <c r="BK433" s="147">
        <f>ROUND(I433*H433,2)</f>
        <v>0</v>
      </c>
      <c r="BL433" s="14" t="s">
        <v>251</v>
      </c>
      <c r="BM433" s="272" t="s">
        <v>1210</v>
      </c>
    </row>
    <row r="434" s="12" customFormat="1" ht="22.8" customHeight="1">
      <c r="A434" s="12"/>
      <c r="B434" s="244"/>
      <c r="C434" s="245"/>
      <c r="D434" s="246" t="s">
        <v>77</v>
      </c>
      <c r="E434" s="258" t="s">
        <v>1211</v>
      </c>
      <c r="F434" s="258" t="s">
        <v>1212</v>
      </c>
      <c r="G434" s="245"/>
      <c r="H434" s="245"/>
      <c r="I434" s="248"/>
      <c r="J434" s="259">
        <f>BK434</f>
        <v>0</v>
      </c>
      <c r="K434" s="245"/>
      <c r="L434" s="250"/>
      <c r="M434" s="251"/>
      <c r="N434" s="252"/>
      <c r="O434" s="252"/>
      <c r="P434" s="253">
        <f>SUM(P435:P451)</f>
        <v>0</v>
      </c>
      <c r="Q434" s="252"/>
      <c r="R434" s="253">
        <f>SUM(R435:R451)</f>
        <v>0.55698769999999997</v>
      </c>
      <c r="S434" s="252"/>
      <c r="T434" s="254">
        <f>SUM(T435:T451)</f>
        <v>0.74836639999999999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55" t="s">
        <v>91</v>
      </c>
      <c r="AT434" s="256" t="s">
        <v>77</v>
      </c>
      <c r="AU434" s="256" t="s">
        <v>85</v>
      </c>
      <c r="AY434" s="255" t="s">
        <v>168</v>
      </c>
      <c r="BK434" s="257">
        <f>SUM(BK435:BK451)</f>
        <v>0</v>
      </c>
    </row>
    <row r="435" s="2" customFormat="1" ht="16.5" customHeight="1">
      <c r="A435" s="37"/>
      <c r="B435" s="38"/>
      <c r="C435" s="260" t="s">
        <v>1213</v>
      </c>
      <c r="D435" s="260" t="s">
        <v>172</v>
      </c>
      <c r="E435" s="261" t="s">
        <v>1214</v>
      </c>
      <c r="F435" s="262" t="s">
        <v>1215</v>
      </c>
      <c r="G435" s="263" t="s">
        <v>184</v>
      </c>
      <c r="H435" s="264">
        <v>28.84</v>
      </c>
      <c r="I435" s="265"/>
      <c r="J435" s="266">
        <f>ROUND(I435*H435,2)</f>
        <v>0</v>
      </c>
      <c r="K435" s="267"/>
      <c r="L435" s="40"/>
      <c r="M435" s="268" t="s">
        <v>1</v>
      </c>
      <c r="N435" s="269" t="s">
        <v>44</v>
      </c>
      <c r="O435" s="90"/>
      <c r="P435" s="270">
        <f>O435*H435</f>
        <v>0</v>
      </c>
      <c r="Q435" s="270">
        <v>0</v>
      </c>
      <c r="R435" s="270">
        <f>Q435*H435</f>
        <v>0</v>
      </c>
      <c r="S435" s="270">
        <v>0</v>
      </c>
      <c r="T435" s="271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72" t="s">
        <v>251</v>
      </c>
      <c r="AT435" s="272" t="s">
        <v>172</v>
      </c>
      <c r="AU435" s="272" t="s">
        <v>91</v>
      </c>
      <c r="AY435" s="14" t="s">
        <v>168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91</v>
      </c>
      <c r="BK435" s="147">
        <f>ROUND(I435*H435,2)</f>
        <v>0</v>
      </c>
      <c r="BL435" s="14" t="s">
        <v>251</v>
      </c>
      <c r="BM435" s="272" t="s">
        <v>1216</v>
      </c>
    </row>
    <row r="436" s="2" customFormat="1" ht="16.5" customHeight="1">
      <c r="A436" s="37"/>
      <c r="B436" s="38"/>
      <c r="C436" s="260" t="s">
        <v>1217</v>
      </c>
      <c r="D436" s="260" t="s">
        <v>172</v>
      </c>
      <c r="E436" s="261" t="s">
        <v>1218</v>
      </c>
      <c r="F436" s="262" t="s">
        <v>1219</v>
      </c>
      <c r="G436" s="263" t="s">
        <v>184</v>
      </c>
      <c r="H436" s="264">
        <v>28.84</v>
      </c>
      <c r="I436" s="265"/>
      <c r="J436" s="266">
        <f>ROUND(I436*H436,2)</f>
        <v>0</v>
      </c>
      <c r="K436" s="267"/>
      <c r="L436" s="40"/>
      <c r="M436" s="268" t="s">
        <v>1</v>
      </c>
      <c r="N436" s="269" t="s">
        <v>44</v>
      </c>
      <c r="O436" s="90"/>
      <c r="P436" s="270">
        <f>O436*H436</f>
        <v>0</v>
      </c>
      <c r="Q436" s="270">
        <v>0.00029999999999999997</v>
      </c>
      <c r="R436" s="270">
        <f>Q436*H436</f>
        <v>0.008652</v>
      </c>
      <c r="S436" s="270">
        <v>0</v>
      </c>
      <c r="T436" s="27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72" t="s">
        <v>251</v>
      </c>
      <c r="AT436" s="272" t="s">
        <v>172</v>
      </c>
      <c r="AU436" s="272" t="s">
        <v>91</v>
      </c>
      <c r="AY436" s="14" t="s">
        <v>168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91</v>
      </c>
      <c r="BK436" s="147">
        <f>ROUND(I436*H436,2)</f>
        <v>0</v>
      </c>
      <c r="BL436" s="14" t="s">
        <v>251</v>
      </c>
      <c r="BM436" s="272" t="s">
        <v>1220</v>
      </c>
    </row>
    <row r="437" s="2" customFormat="1" ht="16.5" customHeight="1">
      <c r="A437" s="37"/>
      <c r="B437" s="38"/>
      <c r="C437" s="260" t="s">
        <v>1221</v>
      </c>
      <c r="D437" s="260" t="s">
        <v>172</v>
      </c>
      <c r="E437" s="261" t="s">
        <v>1222</v>
      </c>
      <c r="F437" s="262" t="s">
        <v>1223</v>
      </c>
      <c r="G437" s="263" t="s">
        <v>175</v>
      </c>
      <c r="H437" s="264">
        <v>11</v>
      </c>
      <c r="I437" s="265"/>
      <c r="J437" s="266">
        <f>ROUND(I437*H437,2)</f>
        <v>0</v>
      </c>
      <c r="K437" s="267"/>
      <c r="L437" s="40"/>
      <c r="M437" s="268" t="s">
        <v>1</v>
      </c>
      <c r="N437" s="269" t="s">
        <v>44</v>
      </c>
      <c r="O437" s="90"/>
      <c r="P437" s="270">
        <f>O437*H437</f>
        <v>0</v>
      </c>
      <c r="Q437" s="270">
        <v>0.00022000000000000001</v>
      </c>
      <c r="R437" s="270">
        <f>Q437*H437</f>
        <v>0.0024200000000000003</v>
      </c>
      <c r="S437" s="270">
        <v>0</v>
      </c>
      <c r="T437" s="271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72" t="s">
        <v>251</v>
      </c>
      <c r="AT437" s="272" t="s">
        <v>172</v>
      </c>
      <c r="AU437" s="272" t="s">
        <v>91</v>
      </c>
      <c r="AY437" s="14" t="s">
        <v>168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91</v>
      </c>
      <c r="BK437" s="147">
        <f>ROUND(I437*H437,2)</f>
        <v>0</v>
      </c>
      <c r="BL437" s="14" t="s">
        <v>251</v>
      </c>
      <c r="BM437" s="272" t="s">
        <v>1224</v>
      </c>
    </row>
    <row r="438" s="2" customFormat="1" ht="16.5" customHeight="1">
      <c r="A438" s="37"/>
      <c r="B438" s="38"/>
      <c r="C438" s="260" t="s">
        <v>1225</v>
      </c>
      <c r="D438" s="260" t="s">
        <v>172</v>
      </c>
      <c r="E438" s="261" t="s">
        <v>1226</v>
      </c>
      <c r="F438" s="262" t="s">
        <v>1227</v>
      </c>
      <c r="G438" s="263" t="s">
        <v>175</v>
      </c>
      <c r="H438" s="264">
        <v>3</v>
      </c>
      <c r="I438" s="265"/>
      <c r="J438" s="266">
        <f>ROUND(I438*H438,2)</f>
        <v>0</v>
      </c>
      <c r="K438" s="267"/>
      <c r="L438" s="40"/>
      <c r="M438" s="268" t="s">
        <v>1</v>
      </c>
      <c r="N438" s="269" t="s">
        <v>44</v>
      </c>
      <c r="O438" s="90"/>
      <c r="P438" s="270">
        <f>O438*H438</f>
        <v>0</v>
      </c>
      <c r="Q438" s="270">
        <v>0.00018000000000000001</v>
      </c>
      <c r="R438" s="270">
        <f>Q438*H438</f>
        <v>0.00054000000000000001</v>
      </c>
      <c r="S438" s="270">
        <v>0</v>
      </c>
      <c r="T438" s="271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272" t="s">
        <v>251</v>
      </c>
      <c r="AT438" s="272" t="s">
        <v>172</v>
      </c>
      <c r="AU438" s="272" t="s">
        <v>91</v>
      </c>
      <c r="AY438" s="14" t="s">
        <v>168</v>
      </c>
      <c r="BE438" s="147">
        <f>IF(N438="základní",J438,0)</f>
        <v>0</v>
      </c>
      <c r="BF438" s="147">
        <f>IF(N438="snížená",J438,0)</f>
        <v>0</v>
      </c>
      <c r="BG438" s="147">
        <f>IF(N438="zákl. přenesená",J438,0)</f>
        <v>0</v>
      </c>
      <c r="BH438" s="147">
        <f>IF(N438="sníž. přenesená",J438,0)</f>
        <v>0</v>
      </c>
      <c r="BI438" s="147">
        <f>IF(N438="nulová",J438,0)</f>
        <v>0</v>
      </c>
      <c r="BJ438" s="14" t="s">
        <v>91</v>
      </c>
      <c r="BK438" s="147">
        <f>ROUND(I438*H438,2)</f>
        <v>0</v>
      </c>
      <c r="BL438" s="14" t="s">
        <v>251</v>
      </c>
      <c r="BM438" s="272" t="s">
        <v>1228</v>
      </c>
    </row>
    <row r="439" s="2" customFormat="1" ht="21.75" customHeight="1">
      <c r="A439" s="37"/>
      <c r="B439" s="38"/>
      <c r="C439" s="260" t="s">
        <v>1229</v>
      </c>
      <c r="D439" s="260" t="s">
        <v>172</v>
      </c>
      <c r="E439" s="261" t="s">
        <v>1230</v>
      </c>
      <c r="F439" s="262" t="s">
        <v>1231</v>
      </c>
      <c r="G439" s="263" t="s">
        <v>184</v>
      </c>
      <c r="H439" s="264">
        <v>27.486999999999998</v>
      </c>
      <c r="I439" s="265"/>
      <c r="J439" s="266">
        <f>ROUND(I439*H439,2)</f>
        <v>0</v>
      </c>
      <c r="K439" s="267"/>
      <c r="L439" s="40"/>
      <c r="M439" s="268" t="s">
        <v>1</v>
      </c>
      <c r="N439" s="269" t="s">
        <v>44</v>
      </c>
      <c r="O439" s="90"/>
      <c r="P439" s="270">
        <f>O439*H439</f>
        <v>0</v>
      </c>
      <c r="Q439" s="270">
        <v>0</v>
      </c>
      <c r="R439" s="270">
        <f>Q439*H439</f>
        <v>0</v>
      </c>
      <c r="S439" s="270">
        <v>0.027199999999999998</v>
      </c>
      <c r="T439" s="271">
        <f>S439*H439</f>
        <v>0.74764639999999993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72" t="s">
        <v>251</v>
      </c>
      <c r="AT439" s="272" t="s">
        <v>172</v>
      </c>
      <c r="AU439" s="272" t="s">
        <v>91</v>
      </c>
      <c r="AY439" s="14" t="s">
        <v>168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91</v>
      </c>
      <c r="BK439" s="147">
        <f>ROUND(I439*H439,2)</f>
        <v>0</v>
      </c>
      <c r="BL439" s="14" t="s">
        <v>251</v>
      </c>
      <c r="BM439" s="272" t="s">
        <v>1232</v>
      </c>
    </row>
    <row r="440" s="2" customFormat="1" ht="21.75" customHeight="1">
      <c r="A440" s="37"/>
      <c r="B440" s="38"/>
      <c r="C440" s="260" t="s">
        <v>1233</v>
      </c>
      <c r="D440" s="260" t="s">
        <v>172</v>
      </c>
      <c r="E440" s="261" t="s">
        <v>1234</v>
      </c>
      <c r="F440" s="262" t="s">
        <v>1235</v>
      </c>
      <c r="G440" s="263" t="s">
        <v>184</v>
      </c>
      <c r="H440" s="264">
        <v>18.542000000000002</v>
      </c>
      <c r="I440" s="265"/>
      <c r="J440" s="266">
        <f>ROUND(I440*H440,2)</f>
        <v>0</v>
      </c>
      <c r="K440" s="267"/>
      <c r="L440" s="40"/>
      <c r="M440" s="268" t="s">
        <v>1</v>
      </c>
      <c r="N440" s="269" t="s">
        <v>44</v>
      </c>
      <c r="O440" s="90"/>
      <c r="P440" s="270">
        <f>O440*H440</f>
        <v>0</v>
      </c>
      <c r="Q440" s="270">
        <v>0.0053</v>
      </c>
      <c r="R440" s="270">
        <f>Q440*H440</f>
        <v>0.098272600000000016</v>
      </c>
      <c r="S440" s="270">
        <v>0</v>
      </c>
      <c r="T440" s="27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72" t="s">
        <v>251</v>
      </c>
      <c r="AT440" s="272" t="s">
        <v>172</v>
      </c>
      <c r="AU440" s="272" t="s">
        <v>91</v>
      </c>
      <c r="AY440" s="14" t="s">
        <v>168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91</v>
      </c>
      <c r="BK440" s="147">
        <f>ROUND(I440*H440,2)</f>
        <v>0</v>
      </c>
      <c r="BL440" s="14" t="s">
        <v>251</v>
      </c>
      <c r="BM440" s="272" t="s">
        <v>1236</v>
      </c>
    </row>
    <row r="441" s="2" customFormat="1" ht="16.5" customHeight="1">
      <c r="A441" s="37"/>
      <c r="B441" s="38"/>
      <c r="C441" s="273" t="s">
        <v>1237</v>
      </c>
      <c r="D441" s="273" t="s">
        <v>362</v>
      </c>
      <c r="E441" s="274" t="s">
        <v>1238</v>
      </c>
      <c r="F441" s="275" t="s">
        <v>1239</v>
      </c>
      <c r="G441" s="276" t="s">
        <v>184</v>
      </c>
      <c r="H441" s="277">
        <v>33.310000000000002</v>
      </c>
      <c r="I441" s="278"/>
      <c r="J441" s="279">
        <f>ROUND(I441*H441,2)</f>
        <v>0</v>
      </c>
      <c r="K441" s="280"/>
      <c r="L441" s="281"/>
      <c r="M441" s="282" t="s">
        <v>1</v>
      </c>
      <c r="N441" s="283" t="s">
        <v>44</v>
      </c>
      <c r="O441" s="90"/>
      <c r="P441" s="270">
        <f>O441*H441</f>
        <v>0</v>
      </c>
      <c r="Q441" s="270">
        <v>0.0126</v>
      </c>
      <c r="R441" s="270">
        <f>Q441*H441</f>
        <v>0.41970600000000002</v>
      </c>
      <c r="S441" s="270">
        <v>0</v>
      </c>
      <c r="T441" s="271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72" t="s">
        <v>335</v>
      </c>
      <c r="AT441" s="272" t="s">
        <v>362</v>
      </c>
      <c r="AU441" s="272" t="s">
        <v>91</v>
      </c>
      <c r="AY441" s="14" t="s">
        <v>168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4" t="s">
        <v>91</v>
      </c>
      <c r="BK441" s="147">
        <f>ROUND(I441*H441,2)</f>
        <v>0</v>
      </c>
      <c r="BL441" s="14" t="s">
        <v>251</v>
      </c>
      <c r="BM441" s="272" t="s">
        <v>1240</v>
      </c>
    </row>
    <row r="442" s="2" customFormat="1" ht="21.75" customHeight="1">
      <c r="A442" s="37"/>
      <c r="B442" s="38"/>
      <c r="C442" s="260" t="s">
        <v>1241</v>
      </c>
      <c r="D442" s="260" t="s">
        <v>172</v>
      </c>
      <c r="E442" s="261" t="s">
        <v>1242</v>
      </c>
      <c r="F442" s="262" t="s">
        <v>1243</v>
      </c>
      <c r="G442" s="263" t="s">
        <v>184</v>
      </c>
      <c r="H442" s="264">
        <v>10.298</v>
      </c>
      <c r="I442" s="265"/>
      <c r="J442" s="266">
        <f>ROUND(I442*H442,2)</f>
        <v>0</v>
      </c>
      <c r="K442" s="267"/>
      <c r="L442" s="40"/>
      <c r="M442" s="268" t="s">
        <v>1</v>
      </c>
      <c r="N442" s="269" t="s">
        <v>44</v>
      </c>
      <c r="O442" s="90"/>
      <c r="P442" s="270">
        <f>O442*H442</f>
        <v>0</v>
      </c>
      <c r="Q442" s="270">
        <v>0.0025000000000000001</v>
      </c>
      <c r="R442" s="270">
        <f>Q442*H442</f>
        <v>0.025745000000000001</v>
      </c>
      <c r="S442" s="270">
        <v>0</v>
      </c>
      <c r="T442" s="27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72" t="s">
        <v>251</v>
      </c>
      <c r="AT442" s="272" t="s">
        <v>172</v>
      </c>
      <c r="AU442" s="272" t="s">
        <v>91</v>
      </c>
      <c r="AY442" s="14" t="s">
        <v>168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91</v>
      </c>
      <c r="BK442" s="147">
        <f>ROUND(I442*H442,2)</f>
        <v>0</v>
      </c>
      <c r="BL442" s="14" t="s">
        <v>251</v>
      </c>
      <c r="BM442" s="272" t="s">
        <v>1244</v>
      </c>
    </row>
    <row r="443" s="2" customFormat="1" ht="21.75" customHeight="1">
      <c r="A443" s="37"/>
      <c r="B443" s="38"/>
      <c r="C443" s="260" t="s">
        <v>1245</v>
      </c>
      <c r="D443" s="260" t="s">
        <v>172</v>
      </c>
      <c r="E443" s="261" t="s">
        <v>1246</v>
      </c>
      <c r="F443" s="262" t="s">
        <v>1247</v>
      </c>
      <c r="G443" s="263" t="s">
        <v>184</v>
      </c>
      <c r="H443" s="264">
        <v>28.84</v>
      </c>
      <c r="I443" s="265"/>
      <c r="J443" s="266">
        <f>ROUND(I443*H443,2)</f>
        <v>0</v>
      </c>
      <c r="K443" s="267"/>
      <c r="L443" s="40"/>
      <c r="M443" s="268" t="s">
        <v>1</v>
      </c>
      <c r="N443" s="269" t="s">
        <v>44</v>
      </c>
      <c r="O443" s="90"/>
      <c r="P443" s="270">
        <f>O443*H443</f>
        <v>0</v>
      </c>
      <c r="Q443" s="270">
        <v>0</v>
      </c>
      <c r="R443" s="270">
        <f>Q443*H443</f>
        <v>0</v>
      </c>
      <c r="S443" s="270">
        <v>0</v>
      </c>
      <c r="T443" s="271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72" t="s">
        <v>251</v>
      </c>
      <c r="AT443" s="272" t="s">
        <v>172</v>
      </c>
      <c r="AU443" s="272" t="s">
        <v>91</v>
      </c>
      <c r="AY443" s="14" t="s">
        <v>168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91</v>
      </c>
      <c r="BK443" s="147">
        <f>ROUND(I443*H443,2)</f>
        <v>0</v>
      </c>
      <c r="BL443" s="14" t="s">
        <v>251</v>
      </c>
      <c r="BM443" s="272" t="s">
        <v>1248</v>
      </c>
    </row>
    <row r="444" s="2" customFormat="1" ht="16.5" customHeight="1">
      <c r="A444" s="37"/>
      <c r="B444" s="38"/>
      <c r="C444" s="260" t="s">
        <v>1249</v>
      </c>
      <c r="D444" s="260" t="s">
        <v>172</v>
      </c>
      <c r="E444" s="261" t="s">
        <v>1250</v>
      </c>
      <c r="F444" s="262" t="s">
        <v>1251</v>
      </c>
      <c r="G444" s="263" t="s">
        <v>197</v>
      </c>
      <c r="H444" s="264">
        <v>14.869999999999999</v>
      </c>
      <c r="I444" s="265"/>
      <c r="J444" s="266">
        <f>ROUND(I444*H444,2)</f>
        <v>0</v>
      </c>
      <c r="K444" s="267"/>
      <c r="L444" s="40"/>
      <c r="M444" s="268" t="s">
        <v>1</v>
      </c>
      <c r="N444" s="269" t="s">
        <v>44</v>
      </c>
      <c r="O444" s="90"/>
      <c r="P444" s="270">
        <f>O444*H444</f>
        <v>0</v>
      </c>
      <c r="Q444" s="270">
        <v>3.0000000000000001E-05</v>
      </c>
      <c r="R444" s="270">
        <f>Q444*H444</f>
        <v>0.0004461</v>
      </c>
      <c r="S444" s="270">
        <v>0</v>
      </c>
      <c r="T444" s="27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72" t="s">
        <v>251</v>
      </c>
      <c r="AT444" s="272" t="s">
        <v>172</v>
      </c>
      <c r="AU444" s="272" t="s">
        <v>91</v>
      </c>
      <c r="AY444" s="14" t="s">
        <v>168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91</v>
      </c>
      <c r="BK444" s="147">
        <f>ROUND(I444*H444,2)</f>
        <v>0</v>
      </c>
      <c r="BL444" s="14" t="s">
        <v>251</v>
      </c>
      <c r="BM444" s="272" t="s">
        <v>1252</v>
      </c>
    </row>
    <row r="445" s="2" customFormat="1" ht="21.75" customHeight="1">
      <c r="A445" s="37"/>
      <c r="B445" s="38"/>
      <c r="C445" s="260" t="s">
        <v>1253</v>
      </c>
      <c r="D445" s="260" t="s">
        <v>172</v>
      </c>
      <c r="E445" s="261" t="s">
        <v>1254</v>
      </c>
      <c r="F445" s="262" t="s">
        <v>1255</v>
      </c>
      <c r="G445" s="263" t="s">
        <v>175</v>
      </c>
      <c r="H445" s="264">
        <v>2</v>
      </c>
      <c r="I445" s="265"/>
      <c r="J445" s="266">
        <f>ROUND(I445*H445,2)</f>
        <v>0</v>
      </c>
      <c r="K445" s="267"/>
      <c r="L445" s="40"/>
      <c r="M445" s="268" t="s">
        <v>1</v>
      </c>
      <c r="N445" s="269" t="s">
        <v>44</v>
      </c>
      <c r="O445" s="90"/>
      <c r="P445" s="270">
        <f>O445*H445</f>
        <v>0</v>
      </c>
      <c r="Q445" s="270">
        <v>0</v>
      </c>
      <c r="R445" s="270">
        <f>Q445*H445</f>
        <v>0</v>
      </c>
      <c r="S445" s="270">
        <v>0.00036000000000000002</v>
      </c>
      <c r="T445" s="271">
        <f>S445*H445</f>
        <v>0.00072000000000000005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72" t="s">
        <v>251</v>
      </c>
      <c r="AT445" s="272" t="s">
        <v>172</v>
      </c>
      <c r="AU445" s="272" t="s">
        <v>91</v>
      </c>
      <c r="AY445" s="14" t="s">
        <v>168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91</v>
      </c>
      <c r="BK445" s="147">
        <f>ROUND(I445*H445,2)</f>
        <v>0</v>
      </c>
      <c r="BL445" s="14" t="s">
        <v>251</v>
      </c>
      <c r="BM445" s="272" t="s">
        <v>1256</v>
      </c>
    </row>
    <row r="446" s="2" customFormat="1" ht="16.5" customHeight="1">
      <c r="A446" s="37"/>
      <c r="B446" s="38"/>
      <c r="C446" s="260" t="s">
        <v>1257</v>
      </c>
      <c r="D446" s="260" t="s">
        <v>172</v>
      </c>
      <c r="E446" s="261" t="s">
        <v>1258</v>
      </c>
      <c r="F446" s="262" t="s">
        <v>1259</v>
      </c>
      <c r="G446" s="263" t="s">
        <v>175</v>
      </c>
      <c r="H446" s="264">
        <v>2</v>
      </c>
      <c r="I446" s="265"/>
      <c r="J446" s="266">
        <f>ROUND(I446*H446,2)</f>
        <v>0</v>
      </c>
      <c r="K446" s="267"/>
      <c r="L446" s="40"/>
      <c r="M446" s="268" t="s">
        <v>1</v>
      </c>
      <c r="N446" s="269" t="s">
        <v>44</v>
      </c>
      <c r="O446" s="90"/>
      <c r="P446" s="270">
        <f>O446*H446</f>
        <v>0</v>
      </c>
      <c r="Q446" s="270">
        <v>0.00020000000000000001</v>
      </c>
      <c r="R446" s="270">
        <f>Q446*H446</f>
        <v>0.00040000000000000002</v>
      </c>
      <c r="S446" s="270">
        <v>0</v>
      </c>
      <c r="T446" s="27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72" t="s">
        <v>251</v>
      </c>
      <c r="AT446" s="272" t="s">
        <v>172</v>
      </c>
      <c r="AU446" s="272" t="s">
        <v>91</v>
      </c>
      <c r="AY446" s="14" t="s">
        <v>168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91</v>
      </c>
      <c r="BK446" s="147">
        <f>ROUND(I446*H446,2)</f>
        <v>0</v>
      </c>
      <c r="BL446" s="14" t="s">
        <v>251</v>
      </c>
      <c r="BM446" s="272" t="s">
        <v>1260</v>
      </c>
    </row>
    <row r="447" s="2" customFormat="1" ht="16.5" customHeight="1">
      <c r="A447" s="37"/>
      <c r="B447" s="38"/>
      <c r="C447" s="260" t="s">
        <v>1261</v>
      </c>
      <c r="D447" s="260" t="s">
        <v>172</v>
      </c>
      <c r="E447" s="261" t="s">
        <v>1262</v>
      </c>
      <c r="F447" s="262" t="s">
        <v>1263</v>
      </c>
      <c r="G447" s="263" t="s">
        <v>197</v>
      </c>
      <c r="H447" s="264">
        <v>2.6000000000000001</v>
      </c>
      <c r="I447" s="265"/>
      <c r="J447" s="266">
        <f>ROUND(I447*H447,2)</f>
        <v>0</v>
      </c>
      <c r="K447" s="267"/>
      <c r="L447" s="40"/>
      <c r="M447" s="268" t="s">
        <v>1</v>
      </c>
      <c r="N447" s="269" t="s">
        <v>44</v>
      </c>
      <c r="O447" s="90"/>
      <c r="P447" s="270">
        <f>O447*H447</f>
        <v>0</v>
      </c>
      <c r="Q447" s="270">
        <v>0.00031</v>
      </c>
      <c r="R447" s="270">
        <f>Q447*H447</f>
        <v>0.00080600000000000008</v>
      </c>
      <c r="S447" s="270">
        <v>0</v>
      </c>
      <c r="T447" s="271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72" t="s">
        <v>251</v>
      </c>
      <c r="AT447" s="272" t="s">
        <v>172</v>
      </c>
      <c r="AU447" s="272" t="s">
        <v>91</v>
      </c>
      <c r="AY447" s="14" t="s">
        <v>168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91</v>
      </c>
      <c r="BK447" s="147">
        <f>ROUND(I447*H447,2)</f>
        <v>0</v>
      </c>
      <c r="BL447" s="14" t="s">
        <v>251</v>
      </c>
      <c r="BM447" s="272" t="s">
        <v>1264</v>
      </c>
    </row>
    <row r="448" s="2" customFormat="1" ht="16.5" customHeight="1">
      <c r="A448" s="37"/>
      <c r="B448" s="38"/>
      <c r="C448" s="260" t="s">
        <v>1265</v>
      </c>
      <c r="D448" s="260" t="s">
        <v>172</v>
      </c>
      <c r="E448" s="261" t="s">
        <v>1266</v>
      </c>
      <c r="F448" s="262" t="s">
        <v>1267</v>
      </c>
      <c r="G448" s="263" t="s">
        <v>175</v>
      </c>
      <c r="H448" s="264">
        <v>11</v>
      </c>
      <c r="I448" s="265"/>
      <c r="J448" s="266">
        <f>ROUND(I448*H448,2)</f>
        <v>0</v>
      </c>
      <c r="K448" s="267"/>
      <c r="L448" s="40"/>
      <c r="M448" s="268" t="s">
        <v>1</v>
      </c>
      <c r="N448" s="269" t="s">
        <v>44</v>
      </c>
      <c r="O448" s="90"/>
      <c r="P448" s="270">
        <f>O448*H448</f>
        <v>0</v>
      </c>
      <c r="Q448" s="270">
        <v>0</v>
      </c>
      <c r="R448" s="270">
        <f>Q448*H448</f>
        <v>0</v>
      </c>
      <c r="S448" s="270">
        <v>0</v>
      </c>
      <c r="T448" s="271">
        <f>S448*H448</f>
        <v>0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72" t="s">
        <v>251</v>
      </c>
      <c r="AT448" s="272" t="s">
        <v>172</v>
      </c>
      <c r="AU448" s="272" t="s">
        <v>91</v>
      </c>
      <c r="AY448" s="14" t="s">
        <v>168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91</v>
      </c>
      <c r="BK448" s="147">
        <f>ROUND(I448*H448,2)</f>
        <v>0</v>
      </c>
      <c r="BL448" s="14" t="s">
        <v>251</v>
      </c>
      <c r="BM448" s="272" t="s">
        <v>1268</v>
      </c>
    </row>
    <row r="449" s="2" customFormat="1" ht="16.5" customHeight="1">
      <c r="A449" s="37"/>
      <c r="B449" s="38"/>
      <c r="C449" s="260" t="s">
        <v>1269</v>
      </c>
      <c r="D449" s="260" t="s">
        <v>172</v>
      </c>
      <c r="E449" s="261" t="s">
        <v>1270</v>
      </c>
      <c r="F449" s="262" t="s">
        <v>1271</v>
      </c>
      <c r="G449" s="263" t="s">
        <v>175</v>
      </c>
      <c r="H449" s="264">
        <v>9</v>
      </c>
      <c r="I449" s="265"/>
      <c r="J449" s="266">
        <f>ROUND(I449*H449,2)</f>
        <v>0</v>
      </c>
      <c r="K449" s="267"/>
      <c r="L449" s="40"/>
      <c r="M449" s="268" t="s">
        <v>1</v>
      </c>
      <c r="N449" s="269" t="s">
        <v>44</v>
      </c>
      <c r="O449" s="90"/>
      <c r="P449" s="270">
        <f>O449*H449</f>
        <v>0</v>
      </c>
      <c r="Q449" s="270">
        <v>0</v>
      </c>
      <c r="R449" s="270">
        <f>Q449*H449</f>
        <v>0</v>
      </c>
      <c r="S449" s="270">
        <v>0</v>
      </c>
      <c r="T449" s="27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72" t="s">
        <v>251</v>
      </c>
      <c r="AT449" s="272" t="s">
        <v>172</v>
      </c>
      <c r="AU449" s="272" t="s">
        <v>91</v>
      </c>
      <c r="AY449" s="14" t="s">
        <v>168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91</v>
      </c>
      <c r="BK449" s="147">
        <f>ROUND(I449*H449,2)</f>
        <v>0</v>
      </c>
      <c r="BL449" s="14" t="s">
        <v>251</v>
      </c>
      <c r="BM449" s="272" t="s">
        <v>1272</v>
      </c>
    </row>
    <row r="450" s="2" customFormat="1" ht="21.75" customHeight="1">
      <c r="A450" s="37"/>
      <c r="B450" s="38"/>
      <c r="C450" s="260" t="s">
        <v>1273</v>
      </c>
      <c r="D450" s="260" t="s">
        <v>172</v>
      </c>
      <c r="E450" s="261" t="s">
        <v>1274</v>
      </c>
      <c r="F450" s="262" t="s">
        <v>1275</v>
      </c>
      <c r="G450" s="263" t="s">
        <v>321</v>
      </c>
      <c r="H450" s="264">
        <v>0.55700000000000005</v>
      </c>
      <c r="I450" s="265"/>
      <c r="J450" s="266">
        <f>ROUND(I450*H450,2)</f>
        <v>0</v>
      </c>
      <c r="K450" s="267"/>
      <c r="L450" s="40"/>
      <c r="M450" s="268" t="s">
        <v>1</v>
      </c>
      <c r="N450" s="269" t="s">
        <v>44</v>
      </c>
      <c r="O450" s="90"/>
      <c r="P450" s="270">
        <f>O450*H450</f>
        <v>0</v>
      </c>
      <c r="Q450" s="270">
        <v>0</v>
      </c>
      <c r="R450" s="270">
        <f>Q450*H450</f>
        <v>0</v>
      </c>
      <c r="S450" s="270">
        <v>0</v>
      </c>
      <c r="T450" s="271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72" t="s">
        <v>251</v>
      </c>
      <c r="AT450" s="272" t="s">
        <v>172</v>
      </c>
      <c r="AU450" s="272" t="s">
        <v>91</v>
      </c>
      <c r="AY450" s="14" t="s">
        <v>168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91</v>
      </c>
      <c r="BK450" s="147">
        <f>ROUND(I450*H450,2)</f>
        <v>0</v>
      </c>
      <c r="BL450" s="14" t="s">
        <v>251</v>
      </c>
      <c r="BM450" s="272" t="s">
        <v>1276</v>
      </c>
    </row>
    <row r="451" s="2" customFormat="1" ht="21.75" customHeight="1">
      <c r="A451" s="37"/>
      <c r="B451" s="38"/>
      <c r="C451" s="260" t="s">
        <v>1277</v>
      </c>
      <c r="D451" s="260" t="s">
        <v>172</v>
      </c>
      <c r="E451" s="261" t="s">
        <v>1278</v>
      </c>
      <c r="F451" s="262" t="s">
        <v>1279</v>
      </c>
      <c r="G451" s="263" t="s">
        <v>321</v>
      </c>
      <c r="H451" s="264">
        <v>0.55700000000000005</v>
      </c>
      <c r="I451" s="265"/>
      <c r="J451" s="266">
        <f>ROUND(I451*H451,2)</f>
        <v>0</v>
      </c>
      <c r="K451" s="267"/>
      <c r="L451" s="40"/>
      <c r="M451" s="268" t="s">
        <v>1</v>
      </c>
      <c r="N451" s="269" t="s">
        <v>44</v>
      </c>
      <c r="O451" s="90"/>
      <c r="P451" s="270">
        <f>O451*H451</f>
        <v>0</v>
      </c>
      <c r="Q451" s="270">
        <v>0</v>
      </c>
      <c r="R451" s="270">
        <f>Q451*H451</f>
        <v>0</v>
      </c>
      <c r="S451" s="270">
        <v>0</v>
      </c>
      <c r="T451" s="271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72" t="s">
        <v>251</v>
      </c>
      <c r="AT451" s="272" t="s">
        <v>172</v>
      </c>
      <c r="AU451" s="272" t="s">
        <v>91</v>
      </c>
      <c r="AY451" s="14" t="s">
        <v>168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91</v>
      </c>
      <c r="BK451" s="147">
        <f>ROUND(I451*H451,2)</f>
        <v>0</v>
      </c>
      <c r="BL451" s="14" t="s">
        <v>251</v>
      </c>
      <c r="BM451" s="272" t="s">
        <v>1280</v>
      </c>
    </row>
    <row r="452" s="12" customFormat="1" ht="22.8" customHeight="1">
      <c r="A452" s="12"/>
      <c r="B452" s="244"/>
      <c r="C452" s="245"/>
      <c r="D452" s="246" t="s">
        <v>77</v>
      </c>
      <c r="E452" s="258" t="s">
        <v>1281</v>
      </c>
      <c r="F452" s="258" t="s">
        <v>1282</v>
      </c>
      <c r="G452" s="245"/>
      <c r="H452" s="245"/>
      <c r="I452" s="248"/>
      <c r="J452" s="259">
        <f>BK452</f>
        <v>0</v>
      </c>
      <c r="K452" s="245"/>
      <c r="L452" s="250"/>
      <c r="M452" s="251"/>
      <c r="N452" s="252"/>
      <c r="O452" s="252"/>
      <c r="P452" s="253">
        <f>SUM(P453:P458)</f>
        <v>0</v>
      </c>
      <c r="Q452" s="252"/>
      <c r="R452" s="253">
        <f>SUM(R453:R458)</f>
        <v>0.022978560000000002</v>
      </c>
      <c r="S452" s="252"/>
      <c r="T452" s="254">
        <f>SUM(T453:T458)</f>
        <v>0</v>
      </c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R452" s="255" t="s">
        <v>91</v>
      </c>
      <c r="AT452" s="256" t="s">
        <v>77</v>
      </c>
      <c r="AU452" s="256" t="s">
        <v>85</v>
      </c>
      <c r="AY452" s="255" t="s">
        <v>168</v>
      </c>
      <c r="BK452" s="257">
        <f>SUM(BK453:BK458)</f>
        <v>0</v>
      </c>
    </row>
    <row r="453" s="2" customFormat="1" ht="21.75" customHeight="1">
      <c r="A453" s="37"/>
      <c r="B453" s="38"/>
      <c r="C453" s="260" t="s">
        <v>1283</v>
      </c>
      <c r="D453" s="260" t="s">
        <v>172</v>
      </c>
      <c r="E453" s="261" t="s">
        <v>1284</v>
      </c>
      <c r="F453" s="262" t="s">
        <v>1285</v>
      </c>
      <c r="G453" s="263" t="s">
        <v>175</v>
      </c>
      <c r="H453" s="264">
        <v>5</v>
      </c>
      <c r="I453" s="265"/>
      <c r="J453" s="266">
        <f>ROUND(I453*H453,2)</f>
        <v>0</v>
      </c>
      <c r="K453" s="267"/>
      <c r="L453" s="40"/>
      <c r="M453" s="268" t="s">
        <v>1</v>
      </c>
      <c r="N453" s="269" t="s">
        <v>44</v>
      </c>
      <c r="O453" s="90"/>
      <c r="P453" s="270">
        <f>O453*H453</f>
        <v>0</v>
      </c>
      <c r="Q453" s="270">
        <v>0</v>
      </c>
      <c r="R453" s="270">
        <f>Q453*H453</f>
        <v>0</v>
      </c>
      <c r="S453" s="270">
        <v>0</v>
      </c>
      <c r="T453" s="27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72" t="s">
        <v>251</v>
      </c>
      <c r="AT453" s="272" t="s">
        <v>172</v>
      </c>
      <c r="AU453" s="272" t="s">
        <v>91</v>
      </c>
      <c r="AY453" s="14" t="s">
        <v>168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91</v>
      </c>
      <c r="BK453" s="147">
        <f>ROUND(I453*H453,2)</f>
        <v>0</v>
      </c>
      <c r="BL453" s="14" t="s">
        <v>251</v>
      </c>
      <c r="BM453" s="272" t="s">
        <v>1286</v>
      </c>
    </row>
    <row r="454" s="2" customFormat="1" ht="16.5" customHeight="1">
      <c r="A454" s="37"/>
      <c r="B454" s="38"/>
      <c r="C454" s="260" t="s">
        <v>1287</v>
      </c>
      <c r="D454" s="260" t="s">
        <v>172</v>
      </c>
      <c r="E454" s="261" t="s">
        <v>1288</v>
      </c>
      <c r="F454" s="262" t="s">
        <v>1289</v>
      </c>
      <c r="G454" s="263" t="s">
        <v>184</v>
      </c>
      <c r="H454" s="264">
        <v>35.904000000000003</v>
      </c>
      <c r="I454" s="265"/>
      <c r="J454" s="266">
        <f>ROUND(I454*H454,2)</f>
        <v>0</v>
      </c>
      <c r="K454" s="267"/>
      <c r="L454" s="40"/>
      <c r="M454" s="268" t="s">
        <v>1</v>
      </c>
      <c r="N454" s="269" t="s">
        <v>44</v>
      </c>
      <c r="O454" s="90"/>
      <c r="P454" s="270">
        <f>O454*H454</f>
        <v>0</v>
      </c>
      <c r="Q454" s="270">
        <v>2.0000000000000002E-05</v>
      </c>
      <c r="R454" s="270">
        <f>Q454*H454</f>
        <v>0.00071808000000000017</v>
      </c>
      <c r="S454" s="270">
        <v>0</v>
      </c>
      <c r="T454" s="27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72" t="s">
        <v>251</v>
      </c>
      <c r="AT454" s="272" t="s">
        <v>172</v>
      </c>
      <c r="AU454" s="272" t="s">
        <v>91</v>
      </c>
      <c r="AY454" s="14" t="s">
        <v>168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91</v>
      </c>
      <c r="BK454" s="147">
        <f>ROUND(I454*H454,2)</f>
        <v>0</v>
      </c>
      <c r="BL454" s="14" t="s">
        <v>251</v>
      </c>
      <c r="BM454" s="272" t="s">
        <v>1290</v>
      </c>
    </row>
    <row r="455" s="2" customFormat="1" ht="21.75" customHeight="1">
      <c r="A455" s="37"/>
      <c r="B455" s="38"/>
      <c r="C455" s="260" t="s">
        <v>1291</v>
      </c>
      <c r="D455" s="260" t="s">
        <v>172</v>
      </c>
      <c r="E455" s="261" t="s">
        <v>1292</v>
      </c>
      <c r="F455" s="262" t="s">
        <v>1293</v>
      </c>
      <c r="G455" s="263" t="s">
        <v>184</v>
      </c>
      <c r="H455" s="264">
        <v>35.904000000000003</v>
      </c>
      <c r="I455" s="265"/>
      <c r="J455" s="266">
        <f>ROUND(I455*H455,2)</f>
        <v>0</v>
      </c>
      <c r="K455" s="267"/>
      <c r="L455" s="40"/>
      <c r="M455" s="268" t="s">
        <v>1</v>
      </c>
      <c r="N455" s="269" t="s">
        <v>44</v>
      </c>
      <c r="O455" s="90"/>
      <c r="P455" s="270">
        <f>O455*H455</f>
        <v>0</v>
      </c>
      <c r="Q455" s="270">
        <v>0.00017000000000000001</v>
      </c>
      <c r="R455" s="270">
        <f>Q455*H455</f>
        <v>0.0061036800000000011</v>
      </c>
      <c r="S455" s="270">
        <v>0</v>
      </c>
      <c r="T455" s="271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72" t="s">
        <v>251</v>
      </c>
      <c r="AT455" s="272" t="s">
        <v>172</v>
      </c>
      <c r="AU455" s="272" t="s">
        <v>91</v>
      </c>
      <c r="AY455" s="14" t="s">
        <v>168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91</v>
      </c>
      <c r="BK455" s="147">
        <f>ROUND(I455*H455,2)</f>
        <v>0</v>
      </c>
      <c r="BL455" s="14" t="s">
        <v>251</v>
      </c>
      <c r="BM455" s="272" t="s">
        <v>1294</v>
      </c>
    </row>
    <row r="456" s="2" customFormat="1" ht="21.75" customHeight="1">
      <c r="A456" s="37"/>
      <c r="B456" s="38"/>
      <c r="C456" s="260" t="s">
        <v>1295</v>
      </c>
      <c r="D456" s="260" t="s">
        <v>172</v>
      </c>
      <c r="E456" s="261" t="s">
        <v>1296</v>
      </c>
      <c r="F456" s="262" t="s">
        <v>1297</v>
      </c>
      <c r="G456" s="263" t="s">
        <v>184</v>
      </c>
      <c r="H456" s="264">
        <v>35.904000000000003</v>
      </c>
      <c r="I456" s="265"/>
      <c r="J456" s="266">
        <f>ROUND(I456*H456,2)</f>
        <v>0</v>
      </c>
      <c r="K456" s="267"/>
      <c r="L456" s="40"/>
      <c r="M456" s="268" t="s">
        <v>1</v>
      </c>
      <c r="N456" s="269" t="s">
        <v>44</v>
      </c>
      <c r="O456" s="90"/>
      <c r="P456" s="270">
        <f>O456*H456</f>
        <v>0</v>
      </c>
      <c r="Q456" s="270">
        <v>0.00012999999999999999</v>
      </c>
      <c r="R456" s="270">
        <f>Q456*H456</f>
        <v>0.0046675199999999997</v>
      </c>
      <c r="S456" s="270">
        <v>0</v>
      </c>
      <c r="T456" s="271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272" t="s">
        <v>251</v>
      </c>
      <c r="AT456" s="272" t="s">
        <v>172</v>
      </c>
      <c r="AU456" s="272" t="s">
        <v>91</v>
      </c>
      <c r="AY456" s="14" t="s">
        <v>168</v>
      </c>
      <c r="BE456" s="147">
        <f>IF(N456="základní",J456,0)</f>
        <v>0</v>
      </c>
      <c r="BF456" s="147">
        <f>IF(N456="snížená",J456,0)</f>
        <v>0</v>
      </c>
      <c r="BG456" s="147">
        <f>IF(N456="zákl. přenesená",J456,0)</f>
        <v>0</v>
      </c>
      <c r="BH456" s="147">
        <f>IF(N456="sníž. přenesená",J456,0)</f>
        <v>0</v>
      </c>
      <c r="BI456" s="147">
        <f>IF(N456="nulová",J456,0)</f>
        <v>0</v>
      </c>
      <c r="BJ456" s="14" t="s">
        <v>91</v>
      </c>
      <c r="BK456" s="147">
        <f>ROUND(I456*H456,2)</f>
        <v>0</v>
      </c>
      <c r="BL456" s="14" t="s">
        <v>251</v>
      </c>
      <c r="BM456" s="272" t="s">
        <v>1298</v>
      </c>
    </row>
    <row r="457" s="2" customFormat="1" ht="21.75" customHeight="1">
      <c r="A457" s="37"/>
      <c r="B457" s="38"/>
      <c r="C457" s="260" t="s">
        <v>1299</v>
      </c>
      <c r="D457" s="260" t="s">
        <v>172</v>
      </c>
      <c r="E457" s="261" t="s">
        <v>1300</v>
      </c>
      <c r="F457" s="262" t="s">
        <v>1301</v>
      </c>
      <c r="G457" s="263" t="s">
        <v>184</v>
      </c>
      <c r="H457" s="264">
        <v>35.904000000000003</v>
      </c>
      <c r="I457" s="265"/>
      <c r="J457" s="266">
        <f>ROUND(I457*H457,2)</f>
        <v>0</v>
      </c>
      <c r="K457" s="267"/>
      <c r="L457" s="40"/>
      <c r="M457" s="268" t="s">
        <v>1</v>
      </c>
      <c r="N457" s="269" t="s">
        <v>44</v>
      </c>
      <c r="O457" s="90"/>
      <c r="P457" s="270">
        <f>O457*H457</f>
        <v>0</v>
      </c>
      <c r="Q457" s="270">
        <v>0.00029</v>
      </c>
      <c r="R457" s="270">
        <f>Q457*H457</f>
        <v>0.010412160000000002</v>
      </c>
      <c r="S457" s="270">
        <v>0</v>
      </c>
      <c r="T457" s="271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72" t="s">
        <v>251</v>
      </c>
      <c r="AT457" s="272" t="s">
        <v>172</v>
      </c>
      <c r="AU457" s="272" t="s">
        <v>91</v>
      </c>
      <c r="AY457" s="14" t="s">
        <v>168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91</v>
      </c>
      <c r="BK457" s="147">
        <f>ROUND(I457*H457,2)</f>
        <v>0</v>
      </c>
      <c r="BL457" s="14" t="s">
        <v>251</v>
      </c>
      <c r="BM457" s="272" t="s">
        <v>1302</v>
      </c>
    </row>
    <row r="458" s="2" customFormat="1" ht="21.75" customHeight="1">
      <c r="A458" s="37"/>
      <c r="B458" s="38"/>
      <c r="C458" s="260" t="s">
        <v>1303</v>
      </c>
      <c r="D458" s="260" t="s">
        <v>172</v>
      </c>
      <c r="E458" s="261" t="s">
        <v>1304</v>
      </c>
      <c r="F458" s="262" t="s">
        <v>1305</v>
      </c>
      <c r="G458" s="263" t="s">
        <v>184</v>
      </c>
      <c r="H458" s="264">
        <v>35.904000000000003</v>
      </c>
      <c r="I458" s="265"/>
      <c r="J458" s="266">
        <f>ROUND(I458*H458,2)</f>
        <v>0</v>
      </c>
      <c r="K458" s="267"/>
      <c r="L458" s="40"/>
      <c r="M458" s="268" t="s">
        <v>1</v>
      </c>
      <c r="N458" s="269" t="s">
        <v>44</v>
      </c>
      <c r="O458" s="90"/>
      <c r="P458" s="270">
        <f>O458*H458</f>
        <v>0</v>
      </c>
      <c r="Q458" s="270">
        <v>3.0000000000000001E-05</v>
      </c>
      <c r="R458" s="270">
        <f>Q458*H458</f>
        <v>0.0010771200000000002</v>
      </c>
      <c r="S458" s="270">
        <v>0</v>
      </c>
      <c r="T458" s="27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72" t="s">
        <v>251</v>
      </c>
      <c r="AT458" s="272" t="s">
        <v>172</v>
      </c>
      <c r="AU458" s="272" t="s">
        <v>91</v>
      </c>
      <c r="AY458" s="14" t="s">
        <v>168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91</v>
      </c>
      <c r="BK458" s="147">
        <f>ROUND(I458*H458,2)</f>
        <v>0</v>
      </c>
      <c r="BL458" s="14" t="s">
        <v>251</v>
      </c>
      <c r="BM458" s="272" t="s">
        <v>1306</v>
      </c>
    </row>
    <row r="459" s="12" customFormat="1" ht="22.8" customHeight="1">
      <c r="A459" s="12"/>
      <c r="B459" s="244"/>
      <c r="C459" s="245"/>
      <c r="D459" s="246" t="s">
        <v>77</v>
      </c>
      <c r="E459" s="258" t="s">
        <v>1307</v>
      </c>
      <c r="F459" s="258" t="s">
        <v>1308</v>
      </c>
      <c r="G459" s="245"/>
      <c r="H459" s="245"/>
      <c r="I459" s="248"/>
      <c r="J459" s="259">
        <f>BK459</f>
        <v>0</v>
      </c>
      <c r="K459" s="245"/>
      <c r="L459" s="250"/>
      <c r="M459" s="251"/>
      <c r="N459" s="252"/>
      <c r="O459" s="252"/>
      <c r="P459" s="253">
        <f>SUM(P460:P474)</f>
        <v>0</v>
      </c>
      <c r="Q459" s="252"/>
      <c r="R459" s="253">
        <f>SUM(R460:R474)</f>
        <v>0.32118565999999998</v>
      </c>
      <c r="S459" s="252"/>
      <c r="T459" s="254">
        <f>SUM(T460:T474)</f>
        <v>0.10091296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55" t="s">
        <v>91</v>
      </c>
      <c r="AT459" s="256" t="s">
        <v>77</v>
      </c>
      <c r="AU459" s="256" t="s">
        <v>85</v>
      </c>
      <c r="AY459" s="255" t="s">
        <v>168</v>
      </c>
      <c r="BK459" s="257">
        <f>SUM(BK460:BK474)</f>
        <v>0</v>
      </c>
    </row>
    <row r="460" s="2" customFormat="1" ht="21.75" customHeight="1">
      <c r="A460" s="37"/>
      <c r="B460" s="38"/>
      <c r="C460" s="260" t="s">
        <v>1309</v>
      </c>
      <c r="D460" s="260" t="s">
        <v>172</v>
      </c>
      <c r="E460" s="261" t="s">
        <v>1310</v>
      </c>
      <c r="F460" s="262" t="s">
        <v>1311</v>
      </c>
      <c r="G460" s="263" t="s">
        <v>184</v>
      </c>
      <c r="H460" s="264">
        <v>219.37600000000001</v>
      </c>
      <c r="I460" s="265"/>
      <c r="J460" s="266">
        <f>ROUND(I460*H460,2)</f>
        <v>0</v>
      </c>
      <c r="K460" s="267"/>
      <c r="L460" s="40"/>
      <c r="M460" s="268" t="s">
        <v>1</v>
      </c>
      <c r="N460" s="269" t="s">
        <v>44</v>
      </c>
      <c r="O460" s="90"/>
      <c r="P460" s="270">
        <f>O460*H460</f>
        <v>0</v>
      </c>
      <c r="Q460" s="270">
        <v>0</v>
      </c>
      <c r="R460" s="270">
        <f>Q460*H460</f>
        <v>0</v>
      </c>
      <c r="S460" s="270">
        <v>0</v>
      </c>
      <c r="T460" s="27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72" t="s">
        <v>251</v>
      </c>
      <c r="AT460" s="272" t="s">
        <v>172</v>
      </c>
      <c r="AU460" s="272" t="s">
        <v>91</v>
      </c>
      <c r="AY460" s="14" t="s">
        <v>168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91</v>
      </c>
      <c r="BK460" s="147">
        <f>ROUND(I460*H460,2)</f>
        <v>0</v>
      </c>
      <c r="BL460" s="14" t="s">
        <v>251</v>
      </c>
      <c r="BM460" s="272" t="s">
        <v>1312</v>
      </c>
    </row>
    <row r="461" s="2" customFormat="1" ht="21.75" customHeight="1">
      <c r="A461" s="37"/>
      <c r="B461" s="38"/>
      <c r="C461" s="260" t="s">
        <v>1313</v>
      </c>
      <c r="D461" s="260" t="s">
        <v>172</v>
      </c>
      <c r="E461" s="261" t="s">
        <v>1314</v>
      </c>
      <c r="F461" s="262" t="s">
        <v>1315</v>
      </c>
      <c r="G461" s="263" t="s">
        <v>184</v>
      </c>
      <c r="H461" s="264">
        <v>219.37600000000001</v>
      </c>
      <c r="I461" s="265"/>
      <c r="J461" s="266">
        <f>ROUND(I461*H461,2)</f>
        <v>0</v>
      </c>
      <c r="K461" s="267"/>
      <c r="L461" s="40"/>
      <c r="M461" s="268" t="s">
        <v>1</v>
      </c>
      <c r="N461" s="269" t="s">
        <v>44</v>
      </c>
      <c r="O461" s="90"/>
      <c r="P461" s="270">
        <f>O461*H461</f>
        <v>0</v>
      </c>
      <c r="Q461" s="270">
        <v>0</v>
      </c>
      <c r="R461" s="270">
        <f>Q461*H461</f>
        <v>0</v>
      </c>
      <c r="S461" s="270">
        <v>0.00014999999999999999</v>
      </c>
      <c r="T461" s="271">
        <f>S461*H461</f>
        <v>0.032906399999999995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72" t="s">
        <v>251</v>
      </c>
      <c r="AT461" s="272" t="s">
        <v>172</v>
      </c>
      <c r="AU461" s="272" t="s">
        <v>91</v>
      </c>
      <c r="AY461" s="14" t="s">
        <v>168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91</v>
      </c>
      <c r="BK461" s="147">
        <f>ROUND(I461*H461,2)</f>
        <v>0</v>
      </c>
      <c r="BL461" s="14" t="s">
        <v>251</v>
      </c>
      <c r="BM461" s="272" t="s">
        <v>1316</v>
      </c>
    </row>
    <row r="462" s="2" customFormat="1" ht="16.5" customHeight="1">
      <c r="A462" s="37"/>
      <c r="B462" s="38"/>
      <c r="C462" s="260" t="s">
        <v>1317</v>
      </c>
      <c r="D462" s="260" t="s">
        <v>172</v>
      </c>
      <c r="E462" s="261" t="s">
        <v>1318</v>
      </c>
      <c r="F462" s="262" t="s">
        <v>1319</v>
      </c>
      <c r="G462" s="263" t="s">
        <v>184</v>
      </c>
      <c r="H462" s="264">
        <v>219.37600000000001</v>
      </c>
      <c r="I462" s="265"/>
      <c r="J462" s="266">
        <f>ROUND(I462*H462,2)</f>
        <v>0</v>
      </c>
      <c r="K462" s="267"/>
      <c r="L462" s="40"/>
      <c r="M462" s="268" t="s">
        <v>1</v>
      </c>
      <c r="N462" s="269" t="s">
        <v>44</v>
      </c>
      <c r="O462" s="90"/>
      <c r="P462" s="270">
        <f>O462*H462</f>
        <v>0</v>
      </c>
      <c r="Q462" s="270">
        <v>0.001</v>
      </c>
      <c r="R462" s="270">
        <f>Q462*H462</f>
        <v>0.21937600000000002</v>
      </c>
      <c r="S462" s="270">
        <v>0.00031</v>
      </c>
      <c r="T462" s="271">
        <f>S462*H462</f>
        <v>0.068006560000000008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72" t="s">
        <v>251</v>
      </c>
      <c r="AT462" s="272" t="s">
        <v>172</v>
      </c>
      <c r="AU462" s="272" t="s">
        <v>91</v>
      </c>
      <c r="AY462" s="14" t="s">
        <v>168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91</v>
      </c>
      <c r="BK462" s="147">
        <f>ROUND(I462*H462,2)</f>
        <v>0</v>
      </c>
      <c r="BL462" s="14" t="s">
        <v>251</v>
      </c>
      <c r="BM462" s="272" t="s">
        <v>1320</v>
      </c>
    </row>
    <row r="463" s="2" customFormat="1" ht="21.75" customHeight="1">
      <c r="A463" s="37"/>
      <c r="B463" s="38"/>
      <c r="C463" s="260" t="s">
        <v>1321</v>
      </c>
      <c r="D463" s="260" t="s">
        <v>172</v>
      </c>
      <c r="E463" s="261" t="s">
        <v>1322</v>
      </c>
      <c r="F463" s="262" t="s">
        <v>1323</v>
      </c>
      <c r="G463" s="263" t="s">
        <v>184</v>
      </c>
      <c r="H463" s="264">
        <v>219.37600000000001</v>
      </c>
      <c r="I463" s="265"/>
      <c r="J463" s="266">
        <f>ROUND(I463*H463,2)</f>
        <v>0</v>
      </c>
      <c r="K463" s="267"/>
      <c r="L463" s="40"/>
      <c r="M463" s="268" t="s">
        <v>1</v>
      </c>
      <c r="N463" s="269" t="s">
        <v>44</v>
      </c>
      <c r="O463" s="90"/>
      <c r="P463" s="270">
        <f>O463*H463</f>
        <v>0</v>
      </c>
      <c r="Q463" s="270">
        <v>0</v>
      </c>
      <c r="R463" s="270">
        <f>Q463*H463</f>
        <v>0</v>
      </c>
      <c r="S463" s="270">
        <v>0</v>
      </c>
      <c r="T463" s="271">
        <f>S463*H463</f>
        <v>0</v>
      </c>
      <c r="U463" s="37"/>
      <c r="V463" s="37"/>
      <c r="W463" s="37"/>
      <c r="X463" s="37"/>
      <c r="Y463" s="37"/>
      <c r="Z463" s="37"/>
      <c r="AA463" s="37"/>
      <c r="AB463" s="37"/>
      <c r="AC463" s="37"/>
      <c r="AD463" s="37"/>
      <c r="AE463" s="37"/>
      <c r="AR463" s="272" t="s">
        <v>251</v>
      </c>
      <c r="AT463" s="272" t="s">
        <v>172</v>
      </c>
      <c r="AU463" s="272" t="s">
        <v>91</v>
      </c>
      <c r="AY463" s="14" t="s">
        <v>168</v>
      </c>
      <c r="BE463" s="147">
        <f>IF(N463="základní",J463,0)</f>
        <v>0</v>
      </c>
      <c r="BF463" s="147">
        <f>IF(N463="snížená",J463,0)</f>
        <v>0</v>
      </c>
      <c r="BG463" s="147">
        <f>IF(N463="zákl. přenesená",J463,0)</f>
        <v>0</v>
      </c>
      <c r="BH463" s="147">
        <f>IF(N463="sníž. přenesená",J463,0)</f>
        <v>0</v>
      </c>
      <c r="BI463" s="147">
        <f>IF(N463="nulová",J463,0)</f>
        <v>0</v>
      </c>
      <c r="BJ463" s="14" t="s">
        <v>91</v>
      </c>
      <c r="BK463" s="147">
        <f>ROUND(I463*H463,2)</f>
        <v>0</v>
      </c>
      <c r="BL463" s="14" t="s">
        <v>251</v>
      </c>
      <c r="BM463" s="272" t="s">
        <v>1324</v>
      </c>
    </row>
    <row r="464" s="2" customFormat="1" ht="21.75" customHeight="1">
      <c r="A464" s="37"/>
      <c r="B464" s="38"/>
      <c r="C464" s="260" t="s">
        <v>1325</v>
      </c>
      <c r="D464" s="260" t="s">
        <v>172</v>
      </c>
      <c r="E464" s="261" t="s">
        <v>1326</v>
      </c>
      <c r="F464" s="262" t="s">
        <v>1327</v>
      </c>
      <c r="G464" s="263" t="s">
        <v>197</v>
      </c>
      <c r="H464" s="264">
        <v>25</v>
      </c>
      <c r="I464" s="265"/>
      <c r="J464" s="266">
        <f>ROUND(I464*H464,2)</f>
        <v>0</v>
      </c>
      <c r="K464" s="267"/>
      <c r="L464" s="40"/>
      <c r="M464" s="268" t="s">
        <v>1</v>
      </c>
      <c r="N464" s="269" t="s">
        <v>44</v>
      </c>
      <c r="O464" s="90"/>
      <c r="P464" s="270">
        <f>O464*H464</f>
        <v>0</v>
      </c>
      <c r="Q464" s="270">
        <v>1.0000000000000001E-05</v>
      </c>
      <c r="R464" s="270">
        <f>Q464*H464</f>
        <v>0.00025000000000000001</v>
      </c>
      <c r="S464" s="270">
        <v>0</v>
      </c>
      <c r="T464" s="27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72" t="s">
        <v>251</v>
      </c>
      <c r="AT464" s="272" t="s">
        <v>172</v>
      </c>
      <c r="AU464" s="272" t="s">
        <v>91</v>
      </c>
      <c r="AY464" s="14" t="s">
        <v>168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4" t="s">
        <v>91</v>
      </c>
      <c r="BK464" s="147">
        <f>ROUND(I464*H464,2)</f>
        <v>0</v>
      </c>
      <c r="BL464" s="14" t="s">
        <v>251</v>
      </c>
      <c r="BM464" s="272" t="s">
        <v>1328</v>
      </c>
    </row>
    <row r="465" s="2" customFormat="1" ht="16.5" customHeight="1">
      <c r="A465" s="37"/>
      <c r="B465" s="38"/>
      <c r="C465" s="260" t="s">
        <v>1329</v>
      </c>
      <c r="D465" s="260" t="s">
        <v>172</v>
      </c>
      <c r="E465" s="261" t="s">
        <v>1330</v>
      </c>
      <c r="F465" s="262" t="s">
        <v>1331</v>
      </c>
      <c r="G465" s="263" t="s">
        <v>197</v>
      </c>
      <c r="H465" s="264">
        <v>5.7999999999999998</v>
      </c>
      <c r="I465" s="265"/>
      <c r="J465" s="266">
        <f>ROUND(I465*H465,2)</f>
        <v>0</v>
      </c>
      <c r="K465" s="267"/>
      <c r="L465" s="40"/>
      <c r="M465" s="268" t="s">
        <v>1</v>
      </c>
      <c r="N465" s="269" t="s">
        <v>44</v>
      </c>
      <c r="O465" s="90"/>
      <c r="P465" s="270">
        <f>O465*H465</f>
        <v>0</v>
      </c>
      <c r="Q465" s="270">
        <v>8.0000000000000007E-05</v>
      </c>
      <c r="R465" s="270">
        <f>Q465*H465</f>
        <v>0.000464</v>
      </c>
      <c r="S465" s="270">
        <v>0</v>
      </c>
      <c r="T465" s="271">
        <f>S465*H465</f>
        <v>0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72" t="s">
        <v>251</v>
      </c>
      <c r="AT465" s="272" t="s">
        <v>172</v>
      </c>
      <c r="AU465" s="272" t="s">
        <v>91</v>
      </c>
      <c r="AY465" s="14" t="s">
        <v>168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91</v>
      </c>
      <c r="BK465" s="147">
        <f>ROUND(I465*H465,2)</f>
        <v>0</v>
      </c>
      <c r="BL465" s="14" t="s">
        <v>251</v>
      </c>
      <c r="BM465" s="272" t="s">
        <v>1332</v>
      </c>
    </row>
    <row r="466" s="2" customFormat="1" ht="16.5" customHeight="1">
      <c r="A466" s="37"/>
      <c r="B466" s="38"/>
      <c r="C466" s="273" t="s">
        <v>1333</v>
      </c>
      <c r="D466" s="273" t="s">
        <v>362</v>
      </c>
      <c r="E466" s="274" t="s">
        <v>1334</v>
      </c>
      <c r="F466" s="275" t="s">
        <v>1335</v>
      </c>
      <c r="G466" s="276" t="s">
        <v>197</v>
      </c>
      <c r="H466" s="277">
        <v>6.0899999999999999</v>
      </c>
      <c r="I466" s="278"/>
      <c r="J466" s="279">
        <f>ROUND(I466*H466,2)</f>
        <v>0</v>
      </c>
      <c r="K466" s="280"/>
      <c r="L466" s="281"/>
      <c r="M466" s="282" t="s">
        <v>1</v>
      </c>
      <c r="N466" s="283" t="s">
        <v>44</v>
      </c>
      <c r="O466" s="90"/>
      <c r="P466" s="270">
        <f>O466*H466</f>
        <v>0</v>
      </c>
      <c r="Q466" s="270">
        <v>3.0000000000000001E-05</v>
      </c>
      <c r="R466" s="270">
        <f>Q466*H466</f>
        <v>0.0001827</v>
      </c>
      <c r="S466" s="270">
        <v>0</v>
      </c>
      <c r="T466" s="271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72" t="s">
        <v>335</v>
      </c>
      <c r="AT466" s="272" t="s">
        <v>362</v>
      </c>
      <c r="AU466" s="272" t="s">
        <v>91</v>
      </c>
      <c r="AY466" s="14" t="s">
        <v>168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91</v>
      </c>
      <c r="BK466" s="147">
        <f>ROUND(I466*H466,2)</f>
        <v>0</v>
      </c>
      <c r="BL466" s="14" t="s">
        <v>251</v>
      </c>
      <c r="BM466" s="272" t="s">
        <v>1336</v>
      </c>
    </row>
    <row r="467" s="2" customFormat="1" ht="21.75" customHeight="1">
      <c r="A467" s="37"/>
      <c r="B467" s="38"/>
      <c r="C467" s="260" t="s">
        <v>1337</v>
      </c>
      <c r="D467" s="260" t="s">
        <v>172</v>
      </c>
      <c r="E467" s="261" t="s">
        <v>1338</v>
      </c>
      <c r="F467" s="262" t="s">
        <v>1339</v>
      </c>
      <c r="G467" s="263" t="s">
        <v>197</v>
      </c>
      <c r="H467" s="264">
        <v>20</v>
      </c>
      <c r="I467" s="265"/>
      <c r="J467" s="266">
        <f>ROUND(I467*H467,2)</f>
        <v>0</v>
      </c>
      <c r="K467" s="267"/>
      <c r="L467" s="40"/>
      <c r="M467" s="268" t="s">
        <v>1</v>
      </c>
      <c r="N467" s="269" t="s">
        <v>44</v>
      </c>
      <c r="O467" s="90"/>
      <c r="P467" s="270">
        <f>O467*H467</f>
        <v>0</v>
      </c>
      <c r="Q467" s="270">
        <v>0</v>
      </c>
      <c r="R467" s="270">
        <f>Q467*H467</f>
        <v>0</v>
      </c>
      <c r="S467" s="270">
        <v>0</v>
      </c>
      <c r="T467" s="27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72" t="s">
        <v>251</v>
      </c>
      <c r="AT467" s="272" t="s">
        <v>172</v>
      </c>
      <c r="AU467" s="272" t="s">
        <v>91</v>
      </c>
      <c r="AY467" s="14" t="s">
        <v>168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91</v>
      </c>
      <c r="BK467" s="147">
        <f>ROUND(I467*H467,2)</f>
        <v>0</v>
      </c>
      <c r="BL467" s="14" t="s">
        <v>251</v>
      </c>
      <c r="BM467" s="272" t="s">
        <v>1340</v>
      </c>
    </row>
    <row r="468" s="2" customFormat="1" ht="21.75" customHeight="1">
      <c r="A468" s="37"/>
      <c r="B468" s="38"/>
      <c r="C468" s="273" t="s">
        <v>1341</v>
      </c>
      <c r="D468" s="273" t="s">
        <v>362</v>
      </c>
      <c r="E468" s="274" t="s">
        <v>1342</v>
      </c>
      <c r="F468" s="275" t="s">
        <v>1343</v>
      </c>
      <c r="G468" s="276" t="s">
        <v>197</v>
      </c>
      <c r="H468" s="277">
        <v>20</v>
      </c>
      <c r="I468" s="278"/>
      <c r="J468" s="279">
        <f>ROUND(I468*H468,2)</f>
        <v>0</v>
      </c>
      <c r="K468" s="280"/>
      <c r="L468" s="281"/>
      <c r="M468" s="282" t="s">
        <v>1</v>
      </c>
      <c r="N468" s="283" t="s">
        <v>44</v>
      </c>
      <c r="O468" s="90"/>
      <c r="P468" s="270">
        <f>O468*H468</f>
        <v>0</v>
      </c>
      <c r="Q468" s="270">
        <v>0</v>
      </c>
      <c r="R468" s="270">
        <f>Q468*H468</f>
        <v>0</v>
      </c>
      <c r="S468" s="270">
        <v>0</v>
      </c>
      <c r="T468" s="27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72" t="s">
        <v>335</v>
      </c>
      <c r="AT468" s="272" t="s">
        <v>362</v>
      </c>
      <c r="AU468" s="272" t="s">
        <v>91</v>
      </c>
      <c r="AY468" s="14" t="s">
        <v>168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91</v>
      </c>
      <c r="BK468" s="147">
        <f>ROUND(I468*H468,2)</f>
        <v>0</v>
      </c>
      <c r="BL468" s="14" t="s">
        <v>251</v>
      </c>
      <c r="BM468" s="272" t="s">
        <v>1344</v>
      </c>
    </row>
    <row r="469" s="2" customFormat="1" ht="16.5" customHeight="1">
      <c r="A469" s="37"/>
      <c r="B469" s="38"/>
      <c r="C469" s="260" t="s">
        <v>1345</v>
      </c>
      <c r="D469" s="260" t="s">
        <v>172</v>
      </c>
      <c r="E469" s="261" t="s">
        <v>1346</v>
      </c>
      <c r="F469" s="262" t="s">
        <v>1347</v>
      </c>
      <c r="G469" s="263" t="s">
        <v>184</v>
      </c>
      <c r="H469" s="264">
        <v>56.756999999999998</v>
      </c>
      <c r="I469" s="265"/>
      <c r="J469" s="266">
        <f>ROUND(I469*H469,2)</f>
        <v>0</v>
      </c>
      <c r="K469" s="267"/>
      <c r="L469" s="40"/>
      <c r="M469" s="268" t="s">
        <v>1</v>
      </c>
      <c r="N469" s="269" t="s">
        <v>44</v>
      </c>
      <c r="O469" s="90"/>
      <c r="P469" s="270">
        <f>O469*H469</f>
        <v>0</v>
      </c>
      <c r="Q469" s="270">
        <v>0</v>
      </c>
      <c r="R469" s="270">
        <f>Q469*H469</f>
        <v>0</v>
      </c>
      <c r="S469" s="270">
        <v>0</v>
      </c>
      <c r="T469" s="271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72" t="s">
        <v>251</v>
      </c>
      <c r="AT469" s="272" t="s">
        <v>172</v>
      </c>
      <c r="AU469" s="272" t="s">
        <v>91</v>
      </c>
      <c r="AY469" s="14" t="s">
        <v>168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91</v>
      </c>
      <c r="BK469" s="147">
        <f>ROUND(I469*H469,2)</f>
        <v>0</v>
      </c>
      <c r="BL469" s="14" t="s">
        <v>251</v>
      </c>
      <c r="BM469" s="272" t="s">
        <v>1348</v>
      </c>
    </row>
    <row r="470" s="2" customFormat="1" ht="16.5" customHeight="1">
      <c r="A470" s="37"/>
      <c r="B470" s="38"/>
      <c r="C470" s="273" t="s">
        <v>1349</v>
      </c>
      <c r="D470" s="273" t="s">
        <v>362</v>
      </c>
      <c r="E470" s="274" t="s">
        <v>1350</v>
      </c>
      <c r="F470" s="275" t="s">
        <v>1351</v>
      </c>
      <c r="G470" s="276" t="s">
        <v>184</v>
      </c>
      <c r="H470" s="277">
        <v>56.756999999999998</v>
      </c>
      <c r="I470" s="278"/>
      <c r="J470" s="279">
        <f>ROUND(I470*H470,2)</f>
        <v>0</v>
      </c>
      <c r="K470" s="280"/>
      <c r="L470" s="281"/>
      <c r="M470" s="282" t="s">
        <v>1</v>
      </c>
      <c r="N470" s="283" t="s">
        <v>44</v>
      </c>
      <c r="O470" s="90"/>
      <c r="P470" s="270">
        <f>O470*H470</f>
        <v>0</v>
      </c>
      <c r="Q470" s="270">
        <v>0</v>
      </c>
      <c r="R470" s="270">
        <f>Q470*H470</f>
        <v>0</v>
      </c>
      <c r="S470" s="270">
        <v>0</v>
      </c>
      <c r="T470" s="27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72" t="s">
        <v>335</v>
      </c>
      <c r="AT470" s="272" t="s">
        <v>362</v>
      </c>
      <c r="AU470" s="272" t="s">
        <v>91</v>
      </c>
      <c r="AY470" s="14" t="s">
        <v>168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91</v>
      </c>
      <c r="BK470" s="147">
        <f>ROUND(I470*H470,2)</f>
        <v>0</v>
      </c>
      <c r="BL470" s="14" t="s">
        <v>251</v>
      </c>
      <c r="BM470" s="272" t="s">
        <v>1352</v>
      </c>
    </row>
    <row r="471" s="2" customFormat="1" ht="21.75" customHeight="1">
      <c r="A471" s="37"/>
      <c r="B471" s="38"/>
      <c r="C471" s="260" t="s">
        <v>1353</v>
      </c>
      <c r="D471" s="260" t="s">
        <v>172</v>
      </c>
      <c r="E471" s="261" t="s">
        <v>1354</v>
      </c>
      <c r="F471" s="262" t="s">
        <v>1355</v>
      </c>
      <c r="G471" s="263" t="s">
        <v>184</v>
      </c>
      <c r="H471" s="264">
        <v>5</v>
      </c>
      <c r="I471" s="265"/>
      <c r="J471" s="266">
        <f>ROUND(I471*H471,2)</f>
        <v>0</v>
      </c>
      <c r="K471" s="267"/>
      <c r="L471" s="40"/>
      <c r="M471" s="268" t="s">
        <v>1</v>
      </c>
      <c r="N471" s="269" t="s">
        <v>44</v>
      </c>
      <c r="O471" s="90"/>
      <c r="P471" s="270">
        <f>O471*H471</f>
        <v>0</v>
      </c>
      <c r="Q471" s="270">
        <v>0</v>
      </c>
      <c r="R471" s="270">
        <f>Q471*H471</f>
        <v>0</v>
      </c>
      <c r="S471" s="270">
        <v>0</v>
      </c>
      <c r="T471" s="271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72" t="s">
        <v>251</v>
      </c>
      <c r="AT471" s="272" t="s">
        <v>172</v>
      </c>
      <c r="AU471" s="272" t="s">
        <v>91</v>
      </c>
      <c r="AY471" s="14" t="s">
        <v>168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4" t="s">
        <v>91</v>
      </c>
      <c r="BK471" s="147">
        <f>ROUND(I471*H471,2)</f>
        <v>0</v>
      </c>
      <c r="BL471" s="14" t="s">
        <v>251</v>
      </c>
      <c r="BM471" s="272" t="s">
        <v>1356</v>
      </c>
    </row>
    <row r="472" s="2" customFormat="1" ht="21.75" customHeight="1">
      <c r="A472" s="37"/>
      <c r="B472" s="38"/>
      <c r="C472" s="260" t="s">
        <v>1357</v>
      </c>
      <c r="D472" s="260" t="s">
        <v>172</v>
      </c>
      <c r="E472" s="261" t="s">
        <v>1358</v>
      </c>
      <c r="F472" s="262" t="s">
        <v>1359</v>
      </c>
      <c r="G472" s="263" t="s">
        <v>184</v>
      </c>
      <c r="H472" s="264">
        <v>219.37600000000001</v>
      </c>
      <c r="I472" s="265"/>
      <c r="J472" s="266">
        <f>ROUND(I472*H472,2)</f>
        <v>0</v>
      </c>
      <c r="K472" s="267"/>
      <c r="L472" s="40"/>
      <c r="M472" s="268" t="s">
        <v>1</v>
      </c>
      <c r="N472" s="269" t="s">
        <v>44</v>
      </c>
      <c r="O472" s="90"/>
      <c r="P472" s="270">
        <f>O472*H472</f>
        <v>0</v>
      </c>
      <c r="Q472" s="270">
        <v>0.00020000000000000001</v>
      </c>
      <c r="R472" s="270">
        <f>Q472*H472</f>
        <v>0.043875200000000003</v>
      </c>
      <c r="S472" s="270">
        <v>0</v>
      </c>
      <c r="T472" s="27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72" t="s">
        <v>251</v>
      </c>
      <c r="AT472" s="272" t="s">
        <v>172</v>
      </c>
      <c r="AU472" s="272" t="s">
        <v>91</v>
      </c>
      <c r="AY472" s="14" t="s">
        <v>168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91</v>
      </c>
      <c r="BK472" s="147">
        <f>ROUND(I472*H472,2)</f>
        <v>0</v>
      </c>
      <c r="BL472" s="14" t="s">
        <v>251</v>
      </c>
      <c r="BM472" s="272" t="s">
        <v>1360</v>
      </c>
    </row>
    <row r="473" s="2" customFormat="1" ht="21.75" customHeight="1">
      <c r="A473" s="37"/>
      <c r="B473" s="38"/>
      <c r="C473" s="260" t="s">
        <v>1361</v>
      </c>
      <c r="D473" s="260" t="s">
        <v>172</v>
      </c>
      <c r="E473" s="261" t="s">
        <v>1362</v>
      </c>
      <c r="F473" s="262" t="s">
        <v>1363</v>
      </c>
      <c r="G473" s="263" t="s">
        <v>184</v>
      </c>
      <c r="H473" s="264">
        <v>219.37600000000001</v>
      </c>
      <c r="I473" s="265"/>
      <c r="J473" s="266">
        <f>ROUND(I473*H473,2)</f>
        <v>0</v>
      </c>
      <c r="K473" s="267"/>
      <c r="L473" s="40"/>
      <c r="M473" s="268" t="s">
        <v>1</v>
      </c>
      <c r="N473" s="269" t="s">
        <v>44</v>
      </c>
      <c r="O473" s="90"/>
      <c r="P473" s="270">
        <f>O473*H473</f>
        <v>0</v>
      </c>
      <c r="Q473" s="270">
        <v>0.00025999999999999998</v>
      </c>
      <c r="R473" s="270">
        <f>Q473*H473</f>
        <v>0.057037759999999993</v>
      </c>
      <c r="S473" s="270">
        <v>0</v>
      </c>
      <c r="T473" s="27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72" t="s">
        <v>251</v>
      </c>
      <c r="AT473" s="272" t="s">
        <v>172</v>
      </c>
      <c r="AU473" s="272" t="s">
        <v>91</v>
      </c>
      <c r="AY473" s="14" t="s">
        <v>168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91</v>
      </c>
      <c r="BK473" s="147">
        <f>ROUND(I473*H473,2)</f>
        <v>0</v>
      </c>
      <c r="BL473" s="14" t="s">
        <v>251</v>
      </c>
      <c r="BM473" s="272" t="s">
        <v>1364</v>
      </c>
    </row>
    <row r="474" s="2" customFormat="1" ht="21.75" customHeight="1">
      <c r="A474" s="37"/>
      <c r="B474" s="38"/>
      <c r="C474" s="260" t="s">
        <v>1365</v>
      </c>
      <c r="D474" s="260" t="s">
        <v>172</v>
      </c>
      <c r="E474" s="261" t="s">
        <v>1366</v>
      </c>
      <c r="F474" s="262" t="s">
        <v>1367</v>
      </c>
      <c r="G474" s="263" t="s">
        <v>184</v>
      </c>
      <c r="H474" s="264">
        <v>13.552</v>
      </c>
      <c r="I474" s="265"/>
      <c r="J474" s="266">
        <f>ROUND(I474*H474,2)</f>
        <v>0</v>
      </c>
      <c r="K474" s="267"/>
      <c r="L474" s="40"/>
      <c r="M474" s="268" t="s">
        <v>1</v>
      </c>
      <c r="N474" s="269" t="s">
        <v>44</v>
      </c>
      <c r="O474" s="90"/>
      <c r="P474" s="270">
        <f>O474*H474</f>
        <v>0</v>
      </c>
      <c r="Q474" s="270">
        <v>0</v>
      </c>
      <c r="R474" s="270">
        <f>Q474*H474</f>
        <v>0</v>
      </c>
      <c r="S474" s="270">
        <v>0</v>
      </c>
      <c r="T474" s="27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72" t="s">
        <v>251</v>
      </c>
      <c r="AT474" s="272" t="s">
        <v>172</v>
      </c>
      <c r="AU474" s="272" t="s">
        <v>91</v>
      </c>
      <c r="AY474" s="14" t="s">
        <v>168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4" t="s">
        <v>91</v>
      </c>
      <c r="BK474" s="147">
        <f>ROUND(I474*H474,2)</f>
        <v>0</v>
      </c>
      <c r="BL474" s="14" t="s">
        <v>251</v>
      </c>
      <c r="BM474" s="272" t="s">
        <v>1368</v>
      </c>
    </row>
    <row r="475" s="12" customFormat="1" ht="25.92" customHeight="1">
      <c r="A475" s="12"/>
      <c r="B475" s="244"/>
      <c r="C475" s="245"/>
      <c r="D475" s="246" t="s">
        <v>77</v>
      </c>
      <c r="E475" s="247" t="s">
        <v>1369</v>
      </c>
      <c r="F475" s="247" t="s">
        <v>1370</v>
      </c>
      <c r="G475" s="245"/>
      <c r="H475" s="245"/>
      <c r="I475" s="248"/>
      <c r="J475" s="249">
        <f>BK475</f>
        <v>0</v>
      </c>
      <c r="K475" s="245"/>
      <c r="L475" s="250"/>
      <c r="M475" s="251"/>
      <c r="N475" s="252"/>
      <c r="O475" s="252"/>
      <c r="P475" s="253">
        <f>SUM(P476:P477)</f>
        <v>0</v>
      </c>
      <c r="Q475" s="252"/>
      <c r="R475" s="253">
        <f>SUM(R476:R477)</f>
        <v>0</v>
      </c>
      <c r="S475" s="252"/>
      <c r="T475" s="254">
        <f>SUM(T476:T477)</f>
        <v>0</v>
      </c>
      <c r="U475" s="12"/>
      <c r="V475" s="12"/>
      <c r="W475" s="12"/>
      <c r="X475" s="12"/>
      <c r="Y475" s="12"/>
      <c r="Z475" s="12"/>
      <c r="AA475" s="12"/>
      <c r="AB475" s="12"/>
      <c r="AC475" s="12"/>
      <c r="AD475" s="12"/>
      <c r="AE475" s="12"/>
      <c r="AR475" s="255" t="s">
        <v>176</v>
      </c>
      <c r="AT475" s="256" t="s">
        <v>77</v>
      </c>
      <c r="AU475" s="256" t="s">
        <v>78</v>
      </c>
      <c r="AY475" s="255" t="s">
        <v>168</v>
      </c>
      <c r="BK475" s="257">
        <f>SUM(BK476:BK477)</f>
        <v>0</v>
      </c>
    </row>
    <row r="476" s="2" customFormat="1" ht="21.75" customHeight="1">
      <c r="A476" s="37"/>
      <c r="B476" s="38"/>
      <c r="C476" s="260" t="s">
        <v>1371</v>
      </c>
      <c r="D476" s="260" t="s">
        <v>172</v>
      </c>
      <c r="E476" s="261" t="s">
        <v>1372</v>
      </c>
      <c r="F476" s="262" t="s">
        <v>1373</v>
      </c>
      <c r="G476" s="263" t="s">
        <v>1374</v>
      </c>
      <c r="H476" s="264">
        <v>8</v>
      </c>
      <c r="I476" s="265"/>
      <c r="J476" s="266">
        <f>ROUND(I476*H476,2)</f>
        <v>0</v>
      </c>
      <c r="K476" s="267"/>
      <c r="L476" s="40"/>
      <c r="M476" s="268" t="s">
        <v>1</v>
      </c>
      <c r="N476" s="269" t="s">
        <v>44</v>
      </c>
      <c r="O476" s="90"/>
      <c r="P476" s="270">
        <f>O476*H476</f>
        <v>0</v>
      </c>
      <c r="Q476" s="270">
        <v>0</v>
      </c>
      <c r="R476" s="270">
        <f>Q476*H476</f>
        <v>0</v>
      </c>
      <c r="S476" s="270">
        <v>0</v>
      </c>
      <c r="T476" s="27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72" t="s">
        <v>1375</v>
      </c>
      <c r="AT476" s="272" t="s">
        <v>172</v>
      </c>
      <c r="AU476" s="272" t="s">
        <v>85</v>
      </c>
      <c r="AY476" s="14" t="s">
        <v>168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91</v>
      </c>
      <c r="BK476" s="147">
        <f>ROUND(I476*H476,2)</f>
        <v>0</v>
      </c>
      <c r="BL476" s="14" t="s">
        <v>1375</v>
      </c>
      <c r="BM476" s="272" t="s">
        <v>1376</v>
      </c>
    </row>
    <row r="477" s="2" customFormat="1" ht="16.5" customHeight="1">
      <c r="A477" s="37"/>
      <c r="B477" s="38"/>
      <c r="C477" s="260" t="s">
        <v>1377</v>
      </c>
      <c r="D477" s="260" t="s">
        <v>172</v>
      </c>
      <c r="E477" s="261" t="s">
        <v>1378</v>
      </c>
      <c r="F477" s="262" t="s">
        <v>1379</v>
      </c>
      <c r="G477" s="263" t="s">
        <v>1374</v>
      </c>
      <c r="H477" s="264">
        <v>6</v>
      </c>
      <c r="I477" s="265"/>
      <c r="J477" s="266">
        <f>ROUND(I477*H477,2)</f>
        <v>0</v>
      </c>
      <c r="K477" s="267"/>
      <c r="L477" s="40"/>
      <c r="M477" s="268" t="s">
        <v>1</v>
      </c>
      <c r="N477" s="269" t="s">
        <v>44</v>
      </c>
      <c r="O477" s="90"/>
      <c r="P477" s="270">
        <f>O477*H477</f>
        <v>0</v>
      </c>
      <c r="Q477" s="270">
        <v>0</v>
      </c>
      <c r="R477" s="270">
        <f>Q477*H477</f>
        <v>0</v>
      </c>
      <c r="S477" s="270">
        <v>0</v>
      </c>
      <c r="T477" s="271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72" t="s">
        <v>1375</v>
      </c>
      <c r="AT477" s="272" t="s">
        <v>172</v>
      </c>
      <c r="AU477" s="272" t="s">
        <v>85</v>
      </c>
      <c r="AY477" s="14" t="s">
        <v>168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91</v>
      </c>
      <c r="BK477" s="147">
        <f>ROUND(I477*H477,2)</f>
        <v>0</v>
      </c>
      <c r="BL477" s="14" t="s">
        <v>1375</v>
      </c>
      <c r="BM477" s="272" t="s">
        <v>1380</v>
      </c>
    </row>
    <row r="478" s="12" customFormat="1" ht="25.92" customHeight="1">
      <c r="A478" s="12"/>
      <c r="B478" s="244"/>
      <c r="C478" s="245"/>
      <c r="D478" s="246" t="s">
        <v>77</v>
      </c>
      <c r="E478" s="247" t="s">
        <v>146</v>
      </c>
      <c r="F478" s="247" t="s">
        <v>1381</v>
      </c>
      <c r="G478" s="245"/>
      <c r="H478" s="245"/>
      <c r="I478" s="248"/>
      <c r="J478" s="249">
        <f>BK478</f>
        <v>0</v>
      </c>
      <c r="K478" s="245"/>
      <c r="L478" s="250"/>
      <c r="M478" s="251"/>
      <c r="N478" s="252"/>
      <c r="O478" s="252"/>
      <c r="P478" s="253">
        <f>P479+P481</f>
        <v>0</v>
      </c>
      <c r="Q478" s="252"/>
      <c r="R478" s="253">
        <f>R479+R481</f>
        <v>0</v>
      </c>
      <c r="S478" s="252"/>
      <c r="T478" s="254">
        <f>T479+T481</f>
        <v>0</v>
      </c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R478" s="255" t="s">
        <v>210</v>
      </c>
      <c r="AT478" s="256" t="s">
        <v>77</v>
      </c>
      <c r="AU478" s="256" t="s">
        <v>78</v>
      </c>
      <c r="AY478" s="255" t="s">
        <v>168</v>
      </c>
      <c r="BK478" s="257">
        <f>BK479+BK481</f>
        <v>0</v>
      </c>
    </row>
    <row r="479" s="12" customFormat="1" ht="22.8" customHeight="1">
      <c r="A479" s="12"/>
      <c r="B479" s="244"/>
      <c r="C479" s="245"/>
      <c r="D479" s="246" t="s">
        <v>77</v>
      </c>
      <c r="E479" s="258" t="s">
        <v>1382</v>
      </c>
      <c r="F479" s="258" t="s">
        <v>145</v>
      </c>
      <c r="G479" s="245"/>
      <c r="H479" s="245"/>
      <c r="I479" s="248"/>
      <c r="J479" s="259">
        <f>BK479</f>
        <v>0</v>
      </c>
      <c r="K479" s="245"/>
      <c r="L479" s="250"/>
      <c r="M479" s="251"/>
      <c r="N479" s="252"/>
      <c r="O479" s="252"/>
      <c r="P479" s="253">
        <f>P480</f>
        <v>0</v>
      </c>
      <c r="Q479" s="252"/>
      <c r="R479" s="253">
        <f>R480</f>
        <v>0</v>
      </c>
      <c r="S479" s="252"/>
      <c r="T479" s="254">
        <f>T480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55" t="s">
        <v>210</v>
      </c>
      <c r="AT479" s="256" t="s">
        <v>77</v>
      </c>
      <c r="AU479" s="256" t="s">
        <v>85</v>
      </c>
      <c r="AY479" s="255" t="s">
        <v>168</v>
      </c>
      <c r="BK479" s="257">
        <f>BK480</f>
        <v>0</v>
      </c>
    </row>
    <row r="480" s="2" customFormat="1" ht="16.5" customHeight="1">
      <c r="A480" s="37"/>
      <c r="B480" s="38"/>
      <c r="C480" s="260" t="s">
        <v>1383</v>
      </c>
      <c r="D480" s="260" t="s">
        <v>172</v>
      </c>
      <c r="E480" s="261" t="s">
        <v>1384</v>
      </c>
      <c r="F480" s="262" t="s">
        <v>145</v>
      </c>
      <c r="G480" s="263" t="s">
        <v>1385</v>
      </c>
      <c r="H480" s="264">
        <v>45</v>
      </c>
      <c r="I480" s="265"/>
      <c r="J480" s="266">
        <f>ROUND(I480*H480,2)</f>
        <v>0</v>
      </c>
      <c r="K480" s="267"/>
      <c r="L480" s="40"/>
      <c r="M480" s="268" t="s">
        <v>1</v>
      </c>
      <c r="N480" s="269" t="s">
        <v>44</v>
      </c>
      <c r="O480" s="90"/>
      <c r="P480" s="270">
        <f>O480*H480</f>
        <v>0</v>
      </c>
      <c r="Q480" s="270">
        <v>0</v>
      </c>
      <c r="R480" s="270">
        <f>Q480*H480</f>
        <v>0</v>
      </c>
      <c r="S480" s="270">
        <v>0</v>
      </c>
      <c r="T480" s="27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72" t="s">
        <v>1386</v>
      </c>
      <c r="AT480" s="272" t="s">
        <v>172</v>
      </c>
      <c r="AU480" s="272" t="s">
        <v>91</v>
      </c>
      <c r="AY480" s="14" t="s">
        <v>168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4" t="s">
        <v>91</v>
      </c>
      <c r="BK480" s="147">
        <f>ROUND(I480*H480,2)</f>
        <v>0</v>
      </c>
      <c r="BL480" s="14" t="s">
        <v>1386</v>
      </c>
      <c r="BM480" s="272" t="s">
        <v>1387</v>
      </c>
    </row>
    <row r="481" s="12" customFormat="1" ht="22.8" customHeight="1">
      <c r="A481" s="12"/>
      <c r="B481" s="244"/>
      <c r="C481" s="245"/>
      <c r="D481" s="246" t="s">
        <v>77</v>
      </c>
      <c r="E481" s="258" t="s">
        <v>1388</v>
      </c>
      <c r="F481" s="258" t="s">
        <v>149</v>
      </c>
      <c r="G481" s="245"/>
      <c r="H481" s="245"/>
      <c r="I481" s="248"/>
      <c r="J481" s="259">
        <f>BK481</f>
        <v>0</v>
      </c>
      <c r="K481" s="245"/>
      <c r="L481" s="250"/>
      <c r="M481" s="251"/>
      <c r="N481" s="252"/>
      <c r="O481" s="252"/>
      <c r="P481" s="253">
        <f>P482</f>
        <v>0</v>
      </c>
      <c r="Q481" s="252"/>
      <c r="R481" s="253">
        <f>R482</f>
        <v>0</v>
      </c>
      <c r="S481" s="252"/>
      <c r="T481" s="254">
        <f>T482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55" t="s">
        <v>210</v>
      </c>
      <c r="AT481" s="256" t="s">
        <v>77</v>
      </c>
      <c r="AU481" s="256" t="s">
        <v>85</v>
      </c>
      <c r="AY481" s="255" t="s">
        <v>168</v>
      </c>
      <c r="BK481" s="257">
        <f>BK482</f>
        <v>0</v>
      </c>
    </row>
    <row r="482" s="2" customFormat="1" ht="16.5" customHeight="1">
      <c r="A482" s="37"/>
      <c r="B482" s="38"/>
      <c r="C482" s="260" t="s">
        <v>1389</v>
      </c>
      <c r="D482" s="260" t="s">
        <v>172</v>
      </c>
      <c r="E482" s="261" t="s">
        <v>1390</v>
      </c>
      <c r="F482" s="262" t="s">
        <v>149</v>
      </c>
      <c r="G482" s="263" t="s">
        <v>1385</v>
      </c>
      <c r="H482" s="264">
        <v>45</v>
      </c>
      <c r="I482" s="265"/>
      <c r="J482" s="266">
        <f>ROUND(I482*H482,2)</f>
        <v>0</v>
      </c>
      <c r="K482" s="267"/>
      <c r="L482" s="40"/>
      <c r="M482" s="285" t="s">
        <v>1</v>
      </c>
      <c r="N482" s="286" t="s">
        <v>44</v>
      </c>
      <c r="O482" s="287"/>
      <c r="P482" s="288">
        <f>O482*H482</f>
        <v>0</v>
      </c>
      <c r="Q482" s="288">
        <v>0</v>
      </c>
      <c r="R482" s="288">
        <f>Q482*H482</f>
        <v>0</v>
      </c>
      <c r="S482" s="288">
        <v>0</v>
      </c>
      <c r="T482" s="289">
        <f>S482*H482</f>
        <v>0</v>
      </c>
      <c r="U482" s="37"/>
      <c r="V482" s="37"/>
      <c r="W482" s="37"/>
      <c r="X482" s="37"/>
      <c r="Y482" s="37"/>
      <c r="Z482" s="37"/>
      <c r="AA482" s="37"/>
      <c r="AB482" s="37"/>
      <c r="AC482" s="37"/>
      <c r="AD482" s="37"/>
      <c r="AE482" s="37"/>
      <c r="AR482" s="272" t="s">
        <v>1386</v>
      </c>
      <c r="AT482" s="272" t="s">
        <v>172</v>
      </c>
      <c r="AU482" s="272" t="s">
        <v>91</v>
      </c>
      <c r="AY482" s="14" t="s">
        <v>168</v>
      </c>
      <c r="BE482" s="147">
        <f>IF(N482="základní",J482,0)</f>
        <v>0</v>
      </c>
      <c r="BF482" s="147">
        <f>IF(N482="snížená",J482,0)</f>
        <v>0</v>
      </c>
      <c r="BG482" s="147">
        <f>IF(N482="zákl. přenesená",J482,0)</f>
        <v>0</v>
      </c>
      <c r="BH482" s="147">
        <f>IF(N482="sníž. přenesená",J482,0)</f>
        <v>0</v>
      </c>
      <c r="BI482" s="147">
        <f>IF(N482="nulová",J482,0)</f>
        <v>0</v>
      </c>
      <c r="BJ482" s="14" t="s">
        <v>91</v>
      </c>
      <c r="BK482" s="147">
        <f>ROUND(I482*H482,2)</f>
        <v>0</v>
      </c>
      <c r="BL482" s="14" t="s">
        <v>1386</v>
      </c>
      <c r="BM482" s="272" t="s">
        <v>1391</v>
      </c>
    </row>
    <row r="483" s="2" customFormat="1" ht="6.96" customHeight="1">
      <c r="A483" s="37"/>
      <c r="B483" s="65"/>
      <c r="C483" s="66"/>
      <c r="D483" s="66"/>
      <c r="E483" s="66"/>
      <c r="F483" s="66"/>
      <c r="G483" s="66"/>
      <c r="H483" s="66"/>
      <c r="I483" s="202"/>
      <c r="J483" s="66"/>
      <c r="K483" s="66"/>
      <c r="L483" s="40"/>
      <c r="M483" s="37"/>
      <c r="O483" s="37"/>
      <c r="P483" s="37"/>
      <c r="Q483" s="37"/>
      <c r="R483" s="37"/>
      <c r="S483" s="37"/>
      <c r="T483" s="37"/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</row>
  </sheetData>
  <sheetProtection sheet="1" autoFilter="0" formatColumns="0" formatRows="0" objects="1" scenarios="1" spinCount="100000" saltValue="a+bJijhYXUwM4+2VpNY3A4BPpnGx738ONRd9eBhKoZ/wJcFtoA5s71kxnQb7OetDmO/Op7FtRMr7ZUzGuTHUOQ==" hashValue="QMIYou4vP9lyRqquQgscGuj/lNptO4LQCU9hxg93gYPzlHaeg1DT+SHpx61elxAf1E29FY1AZbUuvn6l34+UXw==" algorithmName="SHA-512" password="CC35"/>
  <autoFilter ref="C160:K482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3:F133"/>
    <mergeCell ref="D134:F134"/>
    <mergeCell ref="D135:F135"/>
    <mergeCell ref="D136:F136"/>
    <mergeCell ref="D137:F137"/>
    <mergeCell ref="E149:H149"/>
    <mergeCell ref="E151:H151"/>
    <mergeCell ref="E153:H15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2020-01-12T20:58:45Z</dcterms:created>
  <dcterms:modified xsi:type="dcterms:W3CDTF">2020-01-12T20:58:48Z</dcterms:modified>
</cp:coreProperties>
</file>